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5_TV_podlaha - Oprava p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'P5_TV_podlaha - Oprava po...'!$C$127:$K$524</definedName>
    <definedName name="_xlnm.Print_Area" localSheetId="1">'P5_TV_podlaha - Oprava po...'!$C$4:$J$76,'P5_TV_podlaha - Oprava po...'!$C$82:$J$111,'P5_TV_podlaha - Oprava po...'!$C$117:$K$524</definedName>
    <definedName name="_xlnm.Print_Titles" localSheetId="1">'P5_TV_podlaha - Oprava po...'!$127:$127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523"/>
  <c r="BH523"/>
  <c r="BG523"/>
  <c r="BF523"/>
  <c r="T523"/>
  <c r="T522"/>
  <c r="R523"/>
  <c r="R522"/>
  <c r="P523"/>
  <c r="P522"/>
  <c r="BI520"/>
  <c r="BH520"/>
  <c r="BG520"/>
  <c r="BF520"/>
  <c r="T520"/>
  <c r="T519"/>
  <c r="R520"/>
  <c r="R519"/>
  <c r="P520"/>
  <c r="P519"/>
  <c r="BI517"/>
  <c r="BH517"/>
  <c r="BG517"/>
  <c r="BF517"/>
  <c r="T517"/>
  <c r="T516"/>
  <c r="T515"/>
  <c r="R517"/>
  <c r="R516"/>
  <c r="R515"/>
  <c r="P517"/>
  <c r="P516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3"/>
  <c r="BH503"/>
  <c r="BG503"/>
  <c r="BF503"/>
  <c r="T503"/>
  <c r="R503"/>
  <c r="P503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0"/>
  <c r="BH410"/>
  <c r="BG410"/>
  <c r="BF410"/>
  <c r="T410"/>
  <c r="R410"/>
  <c r="P410"/>
  <c r="BI408"/>
  <c r="BH408"/>
  <c r="BG408"/>
  <c r="BF408"/>
  <c r="T408"/>
  <c r="R408"/>
  <c r="P408"/>
  <c r="BI401"/>
  <c r="BH401"/>
  <c r="BG401"/>
  <c r="BF401"/>
  <c r="T401"/>
  <c r="R401"/>
  <c r="P401"/>
  <c r="BI394"/>
  <c r="BH394"/>
  <c r="BG394"/>
  <c r="BF394"/>
  <c r="T394"/>
  <c r="R394"/>
  <c r="P394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67"/>
  <c r="BH367"/>
  <c r="BG367"/>
  <c r="BF367"/>
  <c r="T367"/>
  <c r="R367"/>
  <c r="P367"/>
  <c r="BI360"/>
  <c r="BH360"/>
  <c r="BG360"/>
  <c r="BF360"/>
  <c r="T360"/>
  <c r="R360"/>
  <c r="P360"/>
  <c r="BI354"/>
  <c r="BH354"/>
  <c r="BG354"/>
  <c r="BF354"/>
  <c r="T354"/>
  <c r="R354"/>
  <c r="P354"/>
  <c r="BI345"/>
  <c r="BH345"/>
  <c r="BG345"/>
  <c r="BF345"/>
  <c r="T345"/>
  <c r="R345"/>
  <c r="P345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88"/>
  <c r="BH288"/>
  <c r="BG288"/>
  <c r="BF288"/>
  <c r="T288"/>
  <c r="R288"/>
  <c r="P288"/>
  <c r="BI285"/>
  <c r="BH285"/>
  <c r="BG285"/>
  <c r="BF285"/>
  <c r="T285"/>
  <c r="R285"/>
  <c r="P285"/>
  <c r="BI272"/>
  <c r="BH272"/>
  <c r="BG272"/>
  <c r="BF272"/>
  <c r="T272"/>
  <c r="R272"/>
  <c r="P272"/>
  <c r="BI270"/>
  <c r="BH270"/>
  <c r="BG270"/>
  <c r="BF270"/>
  <c r="T270"/>
  <c r="R270"/>
  <c r="P270"/>
  <c r="BI258"/>
  <c r="BH258"/>
  <c r="BG258"/>
  <c r="BF258"/>
  <c r="T258"/>
  <c r="R258"/>
  <c r="P258"/>
  <c r="BI256"/>
  <c r="BH256"/>
  <c r="BG256"/>
  <c r="BF256"/>
  <c r="T256"/>
  <c r="R256"/>
  <c r="P256"/>
  <c r="BI223"/>
  <c r="BH223"/>
  <c r="BG223"/>
  <c r="BF223"/>
  <c r="T223"/>
  <c r="R223"/>
  <c r="P223"/>
  <c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37"/>
  <c r="BH137"/>
  <c r="BG137"/>
  <c r="BF137"/>
  <c r="T137"/>
  <c r="R137"/>
  <c r="P137"/>
  <c r="BI131"/>
  <c r="BH131"/>
  <c r="BG131"/>
  <c r="BF131"/>
  <c r="T131"/>
  <c r="R131"/>
  <c r="P131"/>
  <c r="F122"/>
  <c r="E120"/>
  <c r="F87"/>
  <c r="E85"/>
  <c r="J22"/>
  <c r="E22"/>
  <c r="J125"/>
  <c r="J21"/>
  <c r="J19"/>
  <c r="E19"/>
  <c r="J124"/>
  <c r="J18"/>
  <c r="J16"/>
  <c r="E16"/>
  <c r="F90"/>
  <c r="J15"/>
  <c r="J13"/>
  <c r="E13"/>
  <c r="F89"/>
  <c r="J12"/>
  <c r="J10"/>
  <c r="J122"/>
  <c i="1" r="L90"/>
  <c r="AM90"/>
  <c r="AM89"/>
  <c r="L89"/>
  <c r="AM87"/>
  <c r="L87"/>
  <c r="L85"/>
  <c r="L84"/>
  <c i="2" r="BK509"/>
  <c r="BK474"/>
  <c r="BK426"/>
  <c r="BK394"/>
  <c r="J384"/>
  <c r="BK345"/>
  <c r="BK321"/>
  <c r="BK313"/>
  <c r="J215"/>
  <c r="BK183"/>
  <c r="J168"/>
  <c r="BK147"/>
  <c r="BK523"/>
  <c r="BK517"/>
  <c r="BK487"/>
  <c r="BK478"/>
  <c r="BK428"/>
  <c r="J408"/>
  <c r="BK367"/>
  <c r="BK315"/>
  <c r="J302"/>
  <c r="J270"/>
  <c r="BK189"/>
  <c r="BK160"/>
  <c r="BK131"/>
  <c r="J476"/>
  <c r="BK463"/>
  <c r="J385"/>
  <c r="J360"/>
  <c r="J331"/>
  <c r="BK306"/>
  <c r="BK270"/>
  <c r="BK215"/>
  <c r="J201"/>
  <c r="BK180"/>
  <c r="J513"/>
  <c r="BK485"/>
  <c r="BK476"/>
  <c r="BK465"/>
  <c r="J419"/>
  <c r="BK401"/>
  <c r="BK384"/>
  <c r="J337"/>
  <c r="BK319"/>
  <c r="J288"/>
  <c r="J211"/>
  <c r="BK171"/>
  <c r="J145"/>
  <c r="J503"/>
  <c r="J491"/>
  <c r="J428"/>
  <c r="J401"/>
  <c r="BK385"/>
  <c r="BK354"/>
  <c r="BK325"/>
  <c r="J317"/>
  <c r="J309"/>
  <c r="J198"/>
  <c r="J180"/>
  <c r="J165"/>
  <c r="BK137"/>
  <c r="J523"/>
  <c r="BK513"/>
  <c r="J485"/>
  <c r="J430"/>
  <c r="J421"/>
  <c r="BK387"/>
  <c r="BK331"/>
  <c r="BK305"/>
  <c r="BK272"/>
  <c r="BK194"/>
  <c r="J173"/>
  <c r="J147"/>
  <c r="BK495"/>
  <c r="J471"/>
  <c r="J423"/>
  <c r="J375"/>
  <c r="J335"/>
  <c r="J326"/>
  <c r="BK302"/>
  <c r="BK256"/>
  <c r="J206"/>
  <c r="J196"/>
  <c r="BK165"/>
  <c r="J493"/>
  <c r="BK482"/>
  <c r="BK471"/>
  <c r="J463"/>
  <c r="BK408"/>
  <c r="J389"/>
  <c r="BK338"/>
  <c r="BK326"/>
  <c r="BK299"/>
  <c r="BK258"/>
  <c r="J203"/>
  <c r="BK173"/>
  <c r="J150"/>
  <c r="J511"/>
  <c r="J487"/>
  <c r="BK469"/>
  <c r="J410"/>
  <c r="J387"/>
  <c r="BK375"/>
  <c r="J334"/>
  <c r="J315"/>
  <c r="J256"/>
  <c r="J189"/>
  <c r="J175"/>
  <c r="BK150"/>
  <c r="J520"/>
  <c r="BK489"/>
  <c r="J480"/>
  <c r="J426"/>
  <c r="BK389"/>
  <c r="BK337"/>
  <c r="J313"/>
  <c r="J299"/>
  <c r="J209"/>
  <c r="BK175"/>
  <c r="BK152"/>
  <c r="J509"/>
  <c r="J474"/>
  <c r="J465"/>
  <c r="BK419"/>
  <c r="J345"/>
  <c r="BK329"/>
  <c r="BK317"/>
  <c r="J285"/>
  <c r="J258"/>
  <c r="BK209"/>
  <c r="BK198"/>
  <c r="J171"/>
  <c r="BK511"/>
  <c r="J489"/>
  <c r="BK480"/>
  <c r="BK467"/>
  <c r="BK417"/>
  <c r="J391"/>
  <c r="BK360"/>
  <c r="BK335"/>
  <c r="BK309"/>
  <c r="BK285"/>
  <c r="BK206"/>
  <c r="BK177"/>
  <c r="J152"/>
  <c r="J131"/>
  <c r="J517"/>
  <c r="J495"/>
  <c r="BK430"/>
  <c r="BK423"/>
  <c r="BK391"/>
  <c r="J379"/>
  <c r="J338"/>
  <c r="J319"/>
  <c r="BK288"/>
  <c r="BK211"/>
  <c r="J177"/>
  <c r="J160"/>
  <c i="1" r="AS94"/>
  <c i="2" r="BK520"/>
  <c r="BK503"/>
  <c r="J482"/>
  <c r="BK432"/>
  <c r="J417"/>
  <c r="BK379"/>
  <c r="J329"/>
  <c r="J306"/>
  <c r="J295"/>
  <c r="BK196"/>
  <c r="J183"/>
  <c r="BK156"/>
  <c r="BK145"/>
  <c r="BK493"/>
  <c r="J467"/>
  <c r="BK421"/>
  <c r="J367"/>
  <c r="BK334"/>
  <c r="J325"/>
  <c r="J305"/>
  <c r="J272"/>
  <c r="J223"/>
  <c r="BK203"/>
  <c r="J194"/>
  <c r="J156"/>
  <c r="BK491"/>
  <c r="J478"/>
  <c r="J469"/>
  <c r="J432"/>
  <c r="BK410"/>
  <c r="J394"/>
  <c r="J354"/>
  <c r="J321"/>
  <c r="BK295"/>
  <c r="BK223"/>
  <c r="BK201"/>
  <c r="BK168"/>
  <c r="J137"/>
  <c l="1" r="BK130"/>
  <c r="T130"/>
  <c r="R144"/>
  <c r="P193"/>
  <c r="BK222"/>
  <c r="J222"/>
  <c r="J102"/>
  <c r="R222"/>
  <c r="R213"/>
  <c r="P328"/>
  <c r="BK393"/>
  <c r="J393"/>
  <c r="J104"/>
  <c r="R393"/>
  <c r="R425"/>
  <c r="P502"/>
  <c r="BK144"/>
  <c r="J144"/>
  <c r="J97"/>
  <c r="T144"/>
  <c r="T193"/>
  <c r="P208"/>
  <c r="T208"/>
  <c r="P222"/>
  <c r="P213"/>
  <c r="BK328"/>
  <c r="J328"/>
  <c r="J103"/>
  <c r="T328"/>
  <c r="BK425"/>
  <c r="J425"/>
  <c r="J105"/>
  <c r="T425"/>
  <c r="T502"/>
  <c r="P130"/>
  <c r="R130"/>
  <c r="P144"/>
  <c r="BK193"/>
  <c r="J193"/>
  <c r="J98"/>
  <c r="R193"/>
  <c r="BK208"/>
  <c r="J208"/>
  <c r="J99"/>
  <c r="R208"/>
  <c r="T222"/>
  <c r="T213"/>
  <c r="R328"/>
  <c r="P393"/>
  <c r="T393"/>
  <c r="P425"/>
  <c r="BK502"/>
  <c r="J502"/>
  <c r="J106"/>
  <c r="R502"/>
  <c r="BK519"/>
  <c r="J519"/>
  <c r="J109"/>
  <c r="BK214"/>
  <c r="BK213"/>
  <c r="J213"/>
  <c r="J100"/>
  <c r="BK516"/>
  <c r="J516"/>
  <c r="J108"/>
  <c r="BK522"/>
  <c r="J522"/>
  <c r="J110"/>
  <c r="J90"/>
  <c r="F124"/>
  <c r="BE156"/>
  <c r="BE160"/>
  <c r="BE180"/>
  <c r="BE189"/>
  <c r="BE194"/>
  <c r="BE209"/>
  <c r="BE270"/>
  <c r="BE299"/>
  <c r="BE305"/>
  <c r="BE313"/>
  <c r="BE315"/>
  <c r="BE331"/>
  <c r="BE334"/>
  <c r="BE367"/>
  <c r="BE385"/>
  <c r="BE421"/>
  <c r="BE423"/>
  <c r="BE428"/>
  <c r="BE509"/>
  <c r="J89"/>
  <c r="F125"/>
  <c r="BE131"/>
  <c r="BE145"/>
  <c r="BE147"/>
  <c r="BE150"/>
  <c r="BE173"/>
  <c r="BE175"/>
  <c r="BE183"/>
  <c r="BE201"/>
  <c r="BE211"/>
  <c r="BE288"/>
  <c r="BE309"/>
  <c r="BE319"/>
  <c r="BE337"/>
  <c r="BE360"/>
  <c r="BE375"/>
  <c r="BE379"/>
  <c r="BE387"/>
  <c r="BE389"/>
  <c r="BE401"/>
  <c r="BE408"/>
  <c r="BE426"/>
  <c r="BE430"/>
  <c r="BE478"/>
  <c r="BE480"/>
  <c r="BE485"/>
  <c r="BE489"/>
  <c r="BE503"/>
  <c r="J87"/>
  <c r="BE137"/>
  <c r="BE165"/>
  <c r="BE168"/>
  <c r="BE177"/>
  <c r="BE215"/>
  <c r="BE223"/>
  <c r="BE256"/>
  <c r="BE285"/>
  <c r="BE295"/>
  <c r="BE302"/>
  <c r="BE306"/>
  <c r="BE317"/>
  <c r="BE321"/>
  <c r="BE325"/>
  <c r="BE338"/>
  <c r="BE345"/>
  <c r="BE354"/>
  <c r="BE384"/>
  <c r="BE391"/>
  <c r="BE394"/>
  <c r="BE410"/>
  <c r="BE465"/>
  <c r="BE467"/>
  <c r="BE469"/>
  <c r="BE471"/>
  <c r="BE474"/>
  <c r="BE491"/>
  <c r="BE493"/>
  <c r="BE495"/>
  <c r="BE511"/>
  <c r="BE513"/>
  <c r="BE517"/>
  <c r="BE520"/>
  <c r="BE523"/>
  <c r="BE152"/>
  <c r="BE171"/>
  <c r="BE196"/>
  <c r="BE198"/>
  <c r="BE203"/>
  <c r="BE206"/>
  <c r="BE258"/>
  <c r="BE272"/>
  <c r="BE326"/>
  <c r="BE329"/>
  <c r="BE335"/>
  <c r="BE417"/>
  <c r="BE419"/>
  <c r="BE432"/>
  <c r="BE463"/>
  <c r="BE476"/>
  <c r="BE482"/>
  <c r="BE487"/>
  <c r="F33"/>
  <c i="1" r="BB95"/>
  <c r="BB94"/>
  <c r="W31"/>
  <c i="2" r="F34"/>
  <c i="1" r="BC95"/>
  <c r="BC94"/>
  <c r="W32"/>
  <c i="2" r="F32"/>
  <c i="1" r="BA95"/>
  <c r="BA94"/>
  <c r="AW94"/>
  <c r="AK30"/>
  <c i="2" r="F35"/>
  <c i="1" r="BD95"/>
  <c r="BD94"/>
  <c r="W33"/>
  <c i="2" r="J32"/>
  <c i="1" r="AW95"/>
  <c i="2" l="1" r="R129"/>
  <c r="R128"/>
  <c r="BK129"/>
  <c r="P129"/>
  <c r="P128"/>
  <c i="1" r="AU95"/>
  <c i="2" r="T129"/>
  <c r="T128"/>
  <c r="J130"/>
  <c r="J96"/>
  <c r="J214"/>
  <c r="J101"/>
  <c r="BK515"/>
  <c r="J515"/>
  <c r="J107"/>
  <c i="1" r="AU94"/>
  <c r="AY94"/>
  <c i="2" r="J31"/>
  <c i="1" r="AV95"/>
  <c r="AT95"/>
  <c i="2" r="F31"/>
  <c i="1" r="AZ95"/>
  <c r="AZ94"/>
  <c r="W29"/>
  <c r="AX94"/>
  <c r="W30"/>
  <c i="2" l="1" r="BK128"/>
  <c r="J128"/>
  <c r="J94"/>
  <c r="J129"/>
  <c r="J95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<sst xmlns="http://schemas.openxmlformats.org/spreadsheetml/2006/main">
  <si>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</si>
  <si>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</si>
  <si>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</si>
  <si>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</si>
  <si>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</si>
  <si>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{20f0b829-3633-438e-99b9-b683bc540348}</t>
  </si>
  <si>
    <t>0,1</t>
  </si>
  <si>
    <t>21</t>
  </si>
  <si>
    <t>0,01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</si>
  <si>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</si>
  <si>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</si>
  <si>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</si>
  <si>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</si>
  <si>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</si>
  <si>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</si>
  <si>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P5_TV_podlaha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</si>
  <si>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</si>
  <si>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</si>
  <si>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podlahy a obložení tělocvičny</t>
  </si>
  <si>
    <t>KSO:</t>
  </si>
  <si>
    <t>CC-CZ:</t>
  </si>
  <si>
    <t>Místo:</t>
  </si>
  <si>
    <t>ZŠ a MŠ Weberova 1/1090, Praha 5</t>
  </si>
  <si>
    <t>Datum:</t>
  </si>
  <si>
    <t>4. 3. 2022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</si>
  <si>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</si>
  <si>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</si>
  <si>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</si>
  <si>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</si>
  <si>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</si>
  <si>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</si>
  <si>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</si>
  <si>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</si>
  <si>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</si>
  <si>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</si>
  <si>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</si>
  <si>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</si>
  <si>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</si>
  <si>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</si>
  <si>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</si>
  <si>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</si>
  <si>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</si>
  <si>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</si>
  <si>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</si>
  <si>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</si>
  <si>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</si>
  <si>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</si>
  <si>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</si>
  <si>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</si>
  <si>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</si>
  <si>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</si>
  <si>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</si>
  <si>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</si>
  <si>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</si>
  <si>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</si>
  <si>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</si>
  <si>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</si>
  <si>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</si>
  <si>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</si>
  <si>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</si>
  <si>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</si>
  <si>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</si>
  <si>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</si>
  <si>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</si>
  <si>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</si>
  <si>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</si>
  <si>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</si>
  <si>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</si>
  <si>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</si>
  <si>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</si>
  <si>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</si>
  <si>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</si>
  <si>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</si>
  <si>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</si>
  <si>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</si>
  <si>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</si>
  <si>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</si>
  <si>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</si>
  <si>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</si>
  <si>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</si>
  <si>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</si>
  <si>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</si>
  <si>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</si>
  <si>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</si>
  <si>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</si>
  <si>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</si>
  <si>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</si>
  <si>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</si>
  <si>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</si>
  <si>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</si>
  <si>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</si>
  <si>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</si>
  <si>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</si>
  <si>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</si>
  <si>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</si>
  <si>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</si>
  <si>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</si>
  <si>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</si>
  <si>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</si>
  <si>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</si>
  <si>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</si>
  <si>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</si>
  <si>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</si>
  <si>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</si>
  <si>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</si>
  <si>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</si>
  <si>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</si>
  <si>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</si>
  <si>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</si>
  <si>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</si>
  <si>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</si>
  <si>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</si>
  <si>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</si>
  <si>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</si>
  <si>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</si>
  <si>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</si>
  <si>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</si>
  <si>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</si>
  <si>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</si>
  <si>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</si>
  <si>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</si>
  <si>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</si>
  <si>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</si>
  <si>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</si>
  <si>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612325422</t>
  </si>
  <si>
    <t>Oprava vnitřní vápenocementové štukové omítky stěn v rozsahu plochy přes 10 do 30 %</t>
  </si>
  <si>
    <t>m2</t>
  </si>
  <si>
    <t>CS ÚRS 2023 02</t>
  </si>
  <si>
    <t>4</t>
  </si>
  <si>
    <t>421102121</t>
  </si>
  <si>
    <t>Online PSC</t>
  </si>
  <si>
    <t>https://podminky.urs.cz/item/CS_URS_2023_02/612325422</t>
  </si>
  <si>
    <t>VV</t>
  </si>
  <si>
    <t>nářaďovna</t>
  </si>
  <si>
    <t>12,25*2,8+3,6*2,8*2+0,3*2,8*4+0,45*2,8+0,8*2,8+0,08</t>
  </si>
  <si>
    <t>Mezisoučet</t>
  </si>
  <si>
    <t>3</t>
  </si>
  <si>
    <t>Součet</t>
  </si>
  <si>
    <t>632451445</t>
  </si>
  <si>
    <t>Potěr pískocementový tl přes 30 do 40 mm tř. C 20 běžný</t>
  </si>
  <si>
    <t>1826127800</t>
  </si>
  <si>
    <t>https://podminky.urs.cz/item/CS_URS_2023_02/632451445</t>
  </si>
  <si>
    <t>velká tělocvična</t>
  </si>
  <si>
    <t>27*18,3+1,8*0,2+0,04</t>
  </si>
  <si>
    <t>12,25*3,6</t>
  </si>
  <si>
    <t>9</t>
  </si>
  <si>
    <t>Ostatní konstrukce a práce, bourání</t>
  </si>
  <si>
    <t>949111113</t>
  </si>
  <si>
    <t>Montáž lešení lehkého kozového trubkového v přes 1,9 do 2,5 m</t>
  </si>
  <si>
    <t>sada</t>
  </si>
  <si>
    <t>-850089897</t>
  </si>
  <si>
    <t>https://podminky.urs.cz/item/CS_URS_2023_02/949111113</t>
  </si>
  <si>
    <t>949111213</t>
  </si>
  <si>
    <t>Příplatek k lešení lehkému kozovému trubkovému v přes 1,9 do 2,5 m za každý den použití</t>
  </si>
  <si>
    <t>742695889</t>
  </si>
  <si>
    <t>https://podminky.urs.cz/item/CS_URS_2023_02/949111213</t>
  </si>
  <si>
    <t>6*5 'Přepočtené koeficientem množství</t>
  </si>
  <si>
    <t>5</t>
  </si>
  <si>
    <t>949111813</t>
  </si>
  <si>
    <t>Demontáž lešení lehkého kozového trubkového v přes 1,9 do 2,5 m</t>
  </si>
  <si>
    <t>-1835050459</t>
  </si>
  <si>
    <t>https://podminky.urs.cz/item/CS_URS_2023_02/949111813</t>
  </si>
  <si>
    <t>952901111</t>
  </si>
  <si>
    <t>Vyčištění budov bytové a občanské výstavby při výšce podlaží do 4 m</t>
  </si>
  <si>
    <t>137038707</t>
  </si>
  <si>
    <t>https://podminky.urs.cz/item/CS_URS_2023_02/952901111</t>
  </si>
  <si>
    <t>7</t>
  </si>
  <si>
    <t>952901114</t>
  </si>
  <si>
    <t>Vyčištění budov bytové a občanské výstavby při výšce podlaží přes 4 m</t>
  </si>
  <si>
    <t>709606503</t>
  </si>
  <si>
    <t>https://podminky.urs.cz/item/CS_URS_2023_02/952901114</t>
  </si>
  <si>
    <t>27*18,3</t>
  </si>
  <si>
    <t>8</t>
  </si>
  <si>
    <t>953961114</t>
  </si>
  <si>
    <t>Kotvy chemickým tmelem M 16 hl 125 mm do betonu, ŽB nebo kamene s vyvrtáním otvoru</t>
  </si>
  <si>
    <t>kus</t>
  </si>
  <si>
    <t>96926619</t>
  </si>
  <si>
    <t>https://podminky.urs.cz/item/CS_URS_2023_02/953961114</t>
  </si>
  <si>
    <t>8*4+3*2*3+16*2+2+2+2+4*2</t>
  </si>
  <si>
    <t>3+4+6+4+3</t>
  </si>
  <si>
    <t>953962111</t>
  </si>
  <si>
    <t>Kotvy chemickým tmelem M 8 hl 80 mm do zdiva z plných cihel vyvrtáním otvoru</t>
  </si>
  <si>
    <t>1179371797</t>
  </si>
  <si>
    <t>https://podminky.urs.cz/item/CS_URS_2023_02/953962111</t>
  </si>
  <si>
    <t>2*3*3</t>
  </si>
  <si>
    <t>10</t>
  </si>
  <si>
    <t>953962113</t>
  </si>
  <si>
    <t>Kotvy chemickým tmelem M 12 hl 80 mm do zdiva z plných cihel s vyvrtáním otvoru</t>
  </si>
  <si>
    <t>1348021306</t>
  </si>
  <si>
    <t>https://podminky.urs.cz/item/CS_URS_2023_02/953962113</t>
  </si>
  <si>
    <t>3*10</t>
  </si>
  <si>
    <t>11</t>
  </si>
  <si>
    <t>953965111</t>
  </si>
  <si>
    <t>Kotevní šroub pro chemické kotvy M 8 dl 110 mm</t>
  </si>
  <si>
    <t>-1879907476</t>
  </si>
  <si>
    <t>https://podminky.urs.cz/item/CS_URS_2023_02/953965111</t>
  </si>
  <si>
    <t>953965121</t>
  </si>
  <si>
    <t>Kotevní šroub pro chemické kotvy M 12 dl 160 mm</t>
  </si>
  <si>
    <t>-1888080119</t>
  </si>
  <si>
    <t>https://podminky.urs.cz/item/CS_URS_2023_02/953965121</t>
  </si>
  <si>
    <t>13</t>
  </si>
  <si>
    <t>953965131</t>
  </si>
  <si>
    <t>Kotevní šroub pro chemické kotvy M 16 dl 190 mm</t>
  </si>
  <si>
    <t>150696269</t>
  </si>
  <si>
    <t>https://podminky.urs.cz/item/CS_URS_2023_02/953965131</t>
  </si>
  <si>
    <t>14</t>
  </si>
  <si>
    <t>961044111</t>
  </si>
  <si>
    <t>Bourání základů z betonu prostého</t>
  </si>
  <si>
    <t>m3</t>
  </si>
  <si>
    <t>-496145484</t>
  </si>
  <si>
    <t>https://podminky.urs.cz/item/CS_URS_2023_02/961044111</t>
  </si>
  <si>
    <t>0,5*0,5*0,1*(4+4+3)</t>
  </si>
  <si>
    <t>15</t>
  </si>
  <si>
    <t>977151111</t>
  </si>
  <si>
    <t>Jádrové vrty diamantovými korunkami do stavebních materiálů D do 35 mm</t>
  </si>
  <si>
    <t>m</t>
  </si>
  <si>
    <t>-1203763582</t>
  </si>
  <si>
    <t>https://podminky.urs.cz/item/CS_URS_2023_02/977151111</t>
  </si>
  <si>
    <t>3*0,3</t>
  </si>
  <si>
    <t>16</t>
  </si>
  <si>
    <t>978013141</t>
  </si>
  <si>
    <t>Otlučení (osekání) vnitřní vápenné nebo vápenocementové omítky stěn v rozsahu přes 10 do 30 %</t>
  </si>
  <si>
    <t>1909527255</t>
  </si>
  <si>
    <t>https://podminky.urs.cz/item/CS_URS_2023_02/978013141</t>
  </si>
  <si>
    <t>17</t>
  </si>
  <si>
    <t>HZS1292</t>
  </si>
  <si>
    <t>Hodinová zúčtovací sazba stavební dělník</t>
  </si>
  <si>
    <t>hod</t>
  </si>
  <si>
    <t>582187655</t>
  </si>
  <si>
    <t>https://podminky.urs.cz/item/CS_URS_2023_02/HZS1292</t>
  </si>
  <si>
    <t>P</t>
  </si>
  <si>
    <t>Poznámka k položce:_x000d_
Vystěhování a zpětné nastěhování laviček a volného tělocvičného nářadí a vybavení</t>
  </si>
  <si>
    <t>2*8*4</t>
  </si>
  <si>
    <t>997</t>
  </si>
  <si>
    <t>Přesun sutě</t>
  </si>
  <si>
    <t>18</t>
  </si>
  <si>
    <t>997002611</t>
  </si>
  <si>
    <t>Nakládání suti a vybouraných hmot</t>
  </si>
  <si>
    <t>t</t>
  </si>
  <si>
    <t>7434403</t>
  </si>
  <si>
    <t>https://podminky.urs.cz/item/CS_URS_2023_02/997002611</t>
  </si>
  <si>
    <t>19</t>
  </si>
  <si>
    <t>997013213</t>
  </si>
  <si>
    <t>Vnitrostaveništní doprava suti a vybouraných hmot pro budovy v přes 9 do 12 m ručně</t>
  </si>
  <si>
    <t>-506323074</t>
  </si>
  <si>
    <t>https://podminky.urs.cz/item/CS_URS_2023_02/997013213</t>
  </si>
  <si>
    <t>20</t>
  </si>
  <si>
    <t>997013219</t>
  </si>
  <si>
    <t>Příplatek k vnitrostaveništní dopravě suti a vybouraných hmot za zvětšenou dopravu suti ZKD 10 m</t>
  </si>
  <si>
    <t>335835901</t>
  </si>
  <si>
    <t>https://podminky.urs.cz/item/CS_URS_2023_02/997013219</t>
  </si>
  <si>
    <t>22,639*20 'Přepočtené koeficientem množství</t>
  </si>
  <si>
    <t>997013501</t>
  </si>
  <si>
    <t>Odvoz suti a vybouraných hmot na skládku nebo meziskládku do 1 km se složením</t>
  </si>
  <si>
    <t>559183078</t>
  </si>
  <si>
    <t>https://podminky.urs.cz/item/CS_URS_2023_02/997013501</t>
  </si>
  <si>
    <t>22</t>
  </si>
  <si>
    <t>997013509</t>
  </si>
  <si>
    <t>Příplatek k odvozu suti a vybouraných hmot na skládku ZKD 1 km přes 1 km</t>
  </si>
  <si>
    <t>1083099885</t>
  </si>
  <si>
    <t>https://podminky.urs.cz/item/CS_URS_2023_02/997013509</t>
  </si>
  <si>
    <t>22,639*21 'Přepočtené koeficientem množství</t>
  </si>
  <si>
    <t>23</t>
  </si>
  <si>
    <t>997013631</t>
  </si>
  <si>
    <t>Poplatek za uložení na skládce (skládkovné) stavebního odpadu směsného kód odpadu 17 09 04</t>
  </si>
  <si>
    <t>-1236430683</t>
  </si>
  <si>
    <t>https://podminky.urs.cz/item/CS_URS_2023_02/997013631</t>
  </si>
  <si>
    <t>998</t>
  </si>
  <si>
    <t>Přesun hmot</t>
  </si>
  <si>
    <t>24</t>
  </si>
  <si>
    <t>998018002</t>
  </si>
  <si>
    <t>Přesun hmot ruční pro budovy v přes 6 do 12 m</t>
  </si>
  <si>
    <t>2115303459</t>
  </si>
  <si>
    <t>https://podminky.urs.cz/item/CS_URS_2023_02/998018002</t>
  </si>
  <si>
    <t>25</t>
  </si>
  <si>
    <t>998018011</t>
  </si>
  <si>
    <t>Příplatek k ručnímu přesunu hmot pro budovy za zvětšený přesun ZKD 100 m</t>
  </si>
  <si>
    <t>271906598</t>
  </si>
  <si>
    <t>https://podminky.urs.cz/item/CS_URS_2023_02/998018011</t>
  </si>
  <si>
    <t>PSV</t>
  </si>
  <si>
    <t>Práce a dodávky PSV</t>
  </si>
  <si>
    <t>762</t>
  </si>
  <si>
    <t>Konstrukce tesařské</t>
  </si>
  <si>
    <t>26</t>
  </si>
  <si>
    <t>762522812</t>
  </si>
  <si>
    <t>Demontáž podlah s polštáři z prken nebo fošen tloušťky přes 32 mm</t>
  </si>
  <si>
    <t>-1496947367</t>
  </si>
  <si>
    <t>https://podminky.urs.cz/item/CS_URS_2023_02/762522812</t>
  </si>
  <si>
    <t>27*18,3-0,4*0,4*3-0,4*3,375*2-0,36*0,2-0,28*0,16*3-0,4*0,45*4+1,65*0,3</t>
  </si>
  <si>
    <t>12,25*3,6-0,3*0,3*2-0,45*0,05*2-0,25*0,3</t>
  </si>
  <si>
    <t>766</t>
  </si>
  <si>
    <t>Konstrukce truhlářské</t>
  </si>
  <si>
    <t>27</t>
  </si>
  <si>
    <t>766411821</t>
  </si>
  <si>
    <t>Demontáž truhlářského obložení stěn z palubek</t>
  </si>
  <si>
    <t>1540231425</t>
  </si>
  <si>
    <t>https://podminky.urs.cz/item/CS_URS_2023_02/766411821</t>
  </si>
  <si>
    <t>3,375*2+1,2*2+0,05</t>
  </si>
  <si>
    <t>(0,36+0,2+0,36)*2+0,06</t>
  </si>
  <si>
    <t>4,545*2+0,01</t>
  </si>
  <si>
    <t>(0,28+0,16+0,28)*2*2+0,02</t>
  </si>
  <si>
    <t>1,19*2+0,02</t>
  </si>
  <si>
    <t>3,385*2+0,03</t>
  </si>
  <si>
    <t>(0,26+0,16+0,26)*2+0,04</t>
  </si>
  <si>
    <t>(4,45-2,45)*2</t>
  </si>
  <si>
    <t>3,375*2+0,05</t>
  </si>
  <si>
    <t>(0,5+0,8+0,5)*2</t>
  </si>
  <si>
    <t>(0,5+0,45+0,5)*2</t>
  </si>
  <si>
    <t>0,5*2</t>
  </si>
  <si>
    <t>0,65*2</t>
  </si>
  <si>
    <t>(0,4+0,45+0,4)*2</t>
  </si>
  <si>
    <t>3,1*2-1,6*2</t>
  </si>
  <si>
    <t>(0,4+0,35)*2</t>
  </si>
  <si>
    <t>0,6*2</t>
  </si>
  <si>
    <t>4,3*2</t>
  </si>
  <si>
    <t>obložení mříží nářaďovny</t>
  </si>
  <si>
    <t>9,1*2</t>
  </si>
  <si>
    <t>obložení radiátorů</t>
  </si>
  <si>
    <t>2,05*2+2*0,35*2+2,05*0,35+0,082</t>
  </si>
  <si>
    <t>2,45*2+2*0,35*2+2,45*0,35+0,042</t>
  </si>
  <si>
    <t>2,36*2+2*0,35*2+2,36*0,35+0,054</t>
  </si>
  <si>
    <t>23,625*1,6+5,55*0,72*4+0,016</t>
  </si>
  <si>
    <t>28</t>
  </si>
  <si>
    <t>766411822</t>
  </si>
  <si>
    <t>Demontáž truhlářského obložení stěn podkladových roštů</t>
  </si>
  <si>
    <t>812998329</t>
  </si>
  <si>
    <t>https://podminky.urs.cz/item/CS_URS_2023_02/766411822</t>
  </si>
  <si>
    <t>29</t>
  </si>
  <si>
    <t>766416232</t>
  </si>
  <si>
    <t>Montáž obložení stěn pl přes 5 m2 panely dýhovanými přes 0,60 do 1,50 m2</t>
  </si>
  <si>
    <t>1339520006</t>
  </si>
  <si>
    <t>https://podminky.urs.cz/item/CS_URS_2023_02/766416232</t>
  </si>
  <si>
    <t>obklad stěn velká tělocvična</t>
  </si>
  <si>
    <t>27*2,9+3,375*2,9-(2,485+5,37+2,785)*0,9+0,088</t>
  </si>
  <si>
    <t>18,3*2,9*2+0,06</t>
  </si>
  <si>
    <t>(17,5+2,6)*0,3+0,07</t>
  </si>
  <si>
    <t>2,1*1,7*3+0,09</t>
  </si>
  <si>
    <t>30</t>
  </si>
  <si>
    <t>M</t>
  </si>
  <si>
    <t>62432067.R</t>
  </si>
  <si>
    <t xml:space="preserve">deska kompaktní obkladová HARO Protect Classic </t>
  </si>
  <si>
    <t>32</t>
  </si>
  <si>
    <t>532208281</t>
  </si>
  <si>
    <t>255,5*1,05 'Přepočtené koeficientem množství</t>
  </si>
  <si>
    <t>31</t>
  </si>
  <si>
    <t>766417211</t>
  </si>
  <si>
    <t>Montáž podkladového roštu pro obložení stěn</t>
  </si>
  <si>
    <t>1122679861</t>
  </si>
  <si>
    <t>https://podminky.urs.cz/item/CS_URS_2023_02/766417211</t>
  </si>
  <si>
    <t>svislé</t>
  </si>
  <si>
    <t>(18,3/0,75+1,6)*2,9*2</t>
  </si>
  <si>
    <t>(27/0,75+1)*2,9-(4+8+4+3)*2,9+2*2,9*6</t>
  </si>
  <si>
    <t>(3,375/0,75+1,5)*2,9</t>
  </si>
  <si>
    <t>vodorovné</t>
  </si>
  <si>
    <t>27*9-(2,575+5,55+2,875)+0,4*9*6</t>
  </si>
  <si>
    <t>3,375*9+0,025</t>
  </si>
  <si>
    <t>18,3*9*2</t>
  </si>
  <si>
    <t>60516101</t>
  </si>
  <si>
    <t>řezivo smrkové sušené tl 50mm</t>
  </si>
  <si>
    <t>92260913</t>
  </si>
  <si>
    <t>255,2*0,036*0,1</t>
  </si>
  <si>
    <t>0,919*1,1 'Přepočtené koeficientem množství</t>
  </si>
  <si>
    <t>33</t>
  </si>
  <si>
    <t>60516191.R</t>
  </si>
  <si>
    <t>dřevěný dvojnosník 60x39 mm</t>
  </si>
  <si>
    <t>-962780868</t>
  </si>
  <si>
    <t>613,4*1,05 'Přepočtené koeficientem množství</t>
  </si>
  <si>
    <t>34</t>
  </si>
  <si>
    <t>766496110.R</t>
  </si>
  <si>
    <t>Ukončení obložení u vstupních otvorů a ukončení obkladu stěn</t>
  </si>
  <si>
    <t>1191131114</t>
  </si>
  <si>
    <t>18,3+27+18,3+3,375-2,575-5,5-2,875+0,4*6+0,075</t>
  </si>
  <si>
    <t>2,1+1,8+2,1</t>
  </si>
  <si>
    <t>35</t>
  </si>
  <si>
    <t>62432068.R</t>
  </si>
  <si>
    <t>-1972866730</t>
  </si>
  <si>
    <t>64,5*0,15+0,025</t>
  </si>
  <si>
    <t>9,7*1,05 'Přepočtené koeficientem množství</t>
  </si>
  <si>
    <t>36</t>
  </si>
  <si>
    <t>766664958</t>
  </si>
  <si>
    <t>Výměna klik se štítky interiérových dveří</t>
  </si>
  <si>
    <t>856673608</t>
  </si>
  <si>
    <t>https://podminky.urs.cz/item/CS_URS_2023_02/766664958</t>
  </si>
  <si>
    <t>Poznámka k položce:_x000d_
dveře do tělocvičny</t>
  </si>
  <si>
    <t>37</t>
  </si>
  <si>
    <t>54914630.R</t>
  </si>
  <si>
    <t>kování dveřní skryté - klika-klika</t>
  </si>
  <si>
    <t>-432974225</t>
  </si>
  <si>
    <t>38</t>
  </si>
  <si>
    <t>766691914</t>
  </si>
  <si>
    <t>Vyvěšení nebo zavěšení dřevěných křídel dveří pl do 2 m2</t>
  </si>
  <si>
    <t>1575850121</t>
  </si>
  <si>
    <t>https://podminky.urs.cz/item/CS_URS_2023_02/766691914</t>
  </si>
  <si>
    <t>2+2</t>
  </si>
  <si>
    <t>39</t>
  </si>
  <si>
    <t>766990001.R</t>
  </si>
  <si>
    <t>Řezání obkladových panelů (u topení na šířku 35cm)</t>
  </si>
  <si>
    <t>-1938398258</t>
  </si>
  <si>
    <t>23,625*4</t>
  </si>
  <si>
    <t>2,1*5*3</t>
  </si>
  <si>
    <t>40</t>
  </si>
  <si>
    <t>766999001.R</t>
  </si>
  <si>
    <t>Spojovací prostředky pro obložení stěn</t>
  </si>
  <si>
    <t>1401417939</t>
  </si>
  <si>
    <t>252+868,6*0,08+64,5*0,15+0,037</t>
  </si>
  <si>
    <t>41</t>
  </si>
  <si>
    <t>998766102</t>
  </si>
  <si>
    <t>Přesun hmot tonážní pro kce truhlářské v objektech v přes 6 do 12 m</t>
  </si>
  <si>
    <t>-1747794993</t>
  </si>
  <si>
    <t>https://podminky.urs.cz/item/CS_URS_2023_02/998766102</t>
  </si>
  <si>
    <t>42</t>
  </si>
  <si>
    <t>998766181</t>
  </si>
  <si>
    <t>Příplatek k přesunu hmot tonážní 766 prováděný bez použití mechanizace</t>
  </si>
  <si>
    <t>-1580558428</t>
  </si>
  <si>
    <t>https://podminky.urs.cz/item/CS_URS_2023_02/998766181</t>
  </si>
  <si>
    <t>43</t>
  </si>
  <si>
    <t>998766192</t>
  </si>
  <si>
    <t>Příplatek k přesunu hmot tonážní 766 za zvětšený přesun do 100 m</t>
  </si>
  <si>
    <t>1609687851</t>
  </si>
  <si>
    <t>https://podminky.urs.cz/item/CS_URS_2023_02/998766192</t>
  </si>
  <si>
    <t>44</t>
  </si>
  <si>
    <t>HZS2121</t>
  </si>
  <si>
    <t>Hodinová zúčtovací sazba truhlář</t>
  </si>
  <si>
    <t>306177622</t>
  </si>
  <si>
    <t>https://podminky.urs.cz/item/CS_URS_2023_02/HZS2121</t>
  </si>
  <si>
    <t>Poznámka k položce:_x000d_
demontáž a zpětná montáž těl.nářadí (ribstole, žebříky, kruhy, basket.koše, polohrazdy)_x000d_
dmtž starých a montáž nových basketbalových desek_x000d_
montáž otevíravých dvířek s tlačným zámkem</t>
  </si>
  <si>
    <t>8*8+4+6</t>
  </si>
  <si>
    <t>45</t>
  </si>
  <si>
    <t>766998001.R</t>
  </si>
  <si>
    <t>basketbalová deska 180x105cm vnitřní, tl.21mm</t>
  </si>
  <si>
    <t>428263440</t>
  </si>
  <si>
    <t>46</t>
  </si>
  <si>
    <t>766998002.R</t>
  </si>
  <si>
    <t>otevíravá dvířka 150x150mm s tlačným zámkem s výplní v dekoru obkložení</t>
  </si>
  <si>
    <t>-1685554932</t>
  </si>
  <si>
    <t>8+3</t>
  </si>
  <si>
    <t>767</t>
  </si>
  <si>
    <t>Konstrukce zámečnické</t>
  </si>
  <si>
    <t>47</t>
  </si>
  <si>
    <t>7671221.R</t>
  </si>
  <si>
    <t>Úprava a natažení sítí do stáv.oken po vložení otev.pole</t>
  </si>
  <si>
    <t>-848063665</t>
  </si>
  <si>
    <t>5,55*3,48*6</t>
  </si>
  <si>
    <t>48</t>
  </si>
  <si>
    <t>767122112</t>
  </si>
  <si>
    <t>Montáž stěn s výplní z drátěné sítě, svařované</t>
  </si>
  <si>
    <t>-1465389083</t>
  </si>
  <si>
    <t>https://podminky.urs.cz/item/CS_URS_2023_02/767122112</t>
  </si>
  <si>
    <t>0,95*3,4*(4+2)</t>
  </si>
  <si>
    <t>49</t>
  </si>
  <si>
    <t>RMAT0001</t>
  </si>
  <si>
    <t>Vložené pole do okna otevíravé</t>
  </si>
  <si>
    <t>414171567</t>
  </si>
  <si>
    <t>50</t>
  </si>
  <si>
    <t>767995111</t>
  </si>
  <si>
    <t>Montáž atypických zámečnických konstrukcí hm do 5 kg</t>
  </si>
  <si>
    <t>kg</t>
  </si>
  <si>
    <t>1624567650</t>
  </si>
  <si>
    <t>https://podminky.urs.cz/item/CS_URS_2023_02/767995111</t>
  </si>
  <si>
    <t>51</t>
  </si>
  <si>
    <t>767990000.R</t>
  </si>
  <si>
    <t>větrací mřížka hliníková 1000x200mm vč.rámečku</t>
  </si>
  <si>
    <t>120592345</t>
  </si>
  <si>
    <t>52</t>
  </si>
  <si>
    <t>767995114</t>
  </si>
  <si>
    <t>Montáž atypických zámečnických konstrukcí hm přes 20 do 50 kg</t>
  </si>
  <si>
    <t>-306741466</t>
  </si>
  <si>
    <t>https://podminky.urs.cz/item/CS_URS_2023_02/767995114</t>
  </si>
  <si>
    <t>Poznámka k položce:_x000d_
zpětná montáž</t>
  </si>
  <si>
    <t>ocelová kce pro obklad topení - zpětná montáž</t>
  </si>
  <si>
    <t>866,033</t>
  </si>
  <si>
    <t>53</t>
  </si>
  <si>
    <t>767995115</t>
  </si>
  <si>
    <t>Montáž atypických zámečnických konstrukcí hm přes 50 do 100 kg</t>
  </si>
  <si>
    <t>399806256</t>
  </si>
  <si>
    <t>https://podminky.urs.cz/item/CS_URS_2023_02/767995115</t>
  </si>
  <si>
    <t>"zpětná montáž mříží" 2094,138</t>
  </si>
  <si>
    <t>"nová mříž"</t>
  </si>
  <si>
    <t xml:space="preserve">7,18*(2,575*3+2,9*4+1,99*2+0,91)  "40/40/8"</t>
  </si>
  <si>
    <t xml:space="preserve">2,47*(12*0,82+5*1,91+7*1,95)   "pr. 20"</t>
  </si>
  <si>
    <t>54</t>
  </si>
  <si>
    <t>767.01R</t>
  </si>
  <si>
    <t>Výroba a dodávka nové mříže vč.povrch.úpravy</t>
  </si>
  <si>
    <t>1216979538</t>
  </si>
  <si>
    <t>255,473*1,1 'Přepočtené koeficientem množství</t>
  </si>
  <si>
    <t>55</t>
  </si>
  <si>
    <t>767996801</t>
  </si>
  <si>
    <t>Demontáž atypických zámečnických konstrukcí rozebráním hm jednotlivých dílů do 50 kg</t>
  </si>
  <si>
    <t>940211853</t>
  </si>
  <si>
    <t>https://podminky.urs.cz/item/CS_URS_2023_02/767996801</t>
  </si>
  <si>
    <t>ocelová kce pro obklad topení</t>
  </si>
  <si>
    <t>(0,72+1,6)*5,26*20</t>
  </si>
  <si>
    <t>(1,35+1,5)*2*5,6*16</t>
  </si>
  <si>
    <t>(2+0,35)*5,26*9</t>
  </si>
  <si>
    <t>56</t>
  </si>
  <si>
    <t>767996802</t>
  </si>
  <si>
    <t>Demontáž atypických zámečnických konstrukcí rozebráním hm jednotlivých dílů přes 50 do 100 kg</t>
  </si>
  <si>
    <t>-680537604</t>
  </si>
  <si>
    <t>https://podminky.urs.cz/item/CS_URS_2023_02/767996802</t>
  </si>
  <si>
    <t>ocel.kce v nářaďovně</t>
  </si>
  <si>
    <t>(3,2*4+2,9*3+2,9*9*2)*5,26*2</t>
  </si>
  <si>
    <t>(5,55*3+2,9*4+1,875*2+0,9*6+2*4+0,9*11+2*5*2+2,9*11*2)*5,26</t>
  </si>
  <si>
    <t>(2,875*3+2,9*3+1*3+2*2+1,7+0,9*8+2*8+2,9*8)*5,26</t>
  </si>
  <si>
    <t>(2+1,8+2+0,9*6+2*4+2*5*2)*5,26</t>
  </si>
  <si>
    <t>57</t>
  </si>
  <si>
    <t>HZS2131</t>
  </si>
  <si>
    <t>Hodinová zúčtovací sazba zámečník</t>
  </si>
  <si>
    <t>1702471117</t>
  </si>
  <si>
    <t>https://podminky.urs.cz/item/CS_URS_2023_02/HZS2131</t>
  </si>
  <si>
    <t>Poznámka k položce:_x000d_
prodloužení kotev tělocvič.nářadí</t>
  </si>
  <si>
    <t xml:space="preserve">(2+3)*8  "demontáž a zpětná montáž ribstolů"</t>
  </si>
  <si>
    <t>58</t>
  </si>
  <si>
    <t>767990001.R</t>
  </si>
  <si>
    <t>Prodloužení kotevních úchytů na ribstole, žebříky a polohrazdu</t>
  </si>
  <si>
    <t>-203001938</t>
  </si>
  <si>
    <t>29*4</t>
  </si>
  <si>
    <t>2*3</t>
  </si>
  <si>
    <t>59</t>
  </si>
  <si>
    <t>7679900002.R</t>
  </si>
  <si>
    <t>Drobný a pomocný materiál</t>
  </si>
  <si>
    <t>kpl</t>
  </si>
  <si>
    <t>-117514161</t>
  </si>
  <si>
    <t>60</t>
  </si>
  <si>
    <t>7679900003.R</t>
  </si>
  <si>
    <t>Ribstol 2500 mm</t>
  </si>
  <si>
    <t>236148188</t>
  </si>
  <si>
    <t>12+17</t>
  </si>
  <si>
    <t>61</t>
  </si>
  <si>
    <t>998767102</t>
  </si>
  <si>
    <t>Přesun hmot tonážní pro zámečnické konstrukce v objektech v přes 6 do 12 m</t>
  </si>
  <si>
    <t>-1332348252</t>
  </si>
  <si>
    <t>https://podminky.urs.cz/item/CS_URS_2023_02/998767102</t>
  </si>
  <si>
    <t>62</t>
  </si>
  <si>
    <t>998767181</t>
  </si>
  <si>
    <t>Příplatek k přesunu hmot tonážní 767 prováděný bez použití mechanizace</t>
  </si>
  <si>
    <t>-725969385</t>
  </si>
  <si>
    <t>https://podminky.urs.cz/item/CS_URS_2023_02/998767181</t>
  </si>
  <si>
    <t>63</t>
  </si>
  <si>
    <t>998767192</t>
  </si>
  <si>
    <t>Příplatek k přesunu hmot tonážní 767 za zvětšený přesun do 100 m</t>
  </si>
  <si>
    <t>-483613387</t>
  </si>
  <si>
    <t>https://podminky.urs.cz/item/CS_URS_2023_02/998767192</t>
  </si>
  <si>
    <t>775</t>
  </si>
  <si>
    <t>Podlahy skládané</t>
  </si>
  <si>
    <t>64</t>
  </si>
  <si>
    <t>775111311</t>
  </si>
  <si>
    <t>Vysátí podkladu skládaných podlah</t>
  </si>
  <si>
    <t>-316126422</t>
  </si>
  <si>
    <t>https://podminky.urs.cz/item/CS_URS_2023_02/775111311</t>
  </si>
  <si>
    <t>65</t>
  </si>
  <si>
    <t>775541111</t>
  </si>
  <si>
    <t>Montáž podlah plovoucích z lamel dýhovaných a laminovaných lepených v drážce š dílce do 150 mm</t>
  </si>
  <si>
    <t>-330079804</t>
  </si>
  <si>
    <t>https://podminky.urs.cz/item/CS_URS_2023_02/775541111</t>
  </si>
  <si>
    <t>66</t>
  </si>
  <si>
    <t>61151245.R</t>
  </si>
  <si>
    <t>Sportovní podlaha HARO 50F-vinyl</t>
  </si>
  <si>
    <t>250070559</t>
  </si>
  <si>
    <t>534,289*1,08 'Přepočtené koeficientem množství</t>
  </si>
  <si>
    <t>67</t>
  </si>
  <si>
    <t>775591197</t>
  </si>
  <si>
    <t>Montáž parozábrany se samolepícím proužkem pro plovoucí podlahy</t>
  </si>
  <si>
    <t>-854012216</t>
  </si>
  <si>
    <t>https://podminky.urs.cz/item/CS_URS_2023_02/775591197</t>
  </si>
  <si>
    <t>68</t>
  </si>
  <si>
    <t>28343111</t>
  </si>
  <si>
    <t>fólie PE nevyztužená pro parotěsnou vrstvu podlah, stěn, stropů a střech nad 200g/m2</t>
  </si>
  <si>
    <t>1130552503</t>
  </si>
  <si>
    <t>534,289*1,1 'Přepočtené koeficientem množství</t>
  </si>
  <si>
    <t>69</t>
  </si>
  <si>
    <t>998775102</t>
  </si>
  <si>
    <t>Přesun hmot tonážní pro podlahy dřevěné v objektech v přes 6 do 12 m</t>
  </si>
  <si>
    <t>-1830613155</t>
  </si>
  <si>
    <t>https://podminky.urs.cz/item/CS_URS_2023_02/998775102</t>
  </si>
  <si>
    <t>70</t>
  </si>
  <si>
    <t>998775181</t>
  </si>
  <si>
    <t>Příplatek k přesunu hmot tonážní 775 prováděný bez použití mechanizace</t>
  </si>
  <si>
    <t>1129968115</t>
  </si>
  <si>
    <t>https://podminky.urs.cz/item/CS_URS_2023_02/998775181</t>
  </si>
  <si>
    <t>71</t>
  </si>
  <si>
    <t>998775192</t>
  </si>
  <si>
    <t>Příplatek k přesunu hmot tonážní 775 za zvětšený přesun do 100 m</t>
  </si>
  <si>
    <t>351038288</t>
  </si>
  <si>
    <t>https://podminky.urs.cz/item/CS_URS_2023_02/998775192</t>
  </si>
  <si>
    <t>783</t>
  </si>
  <si>
    <t>Dokončovací práce - nátěry</t>
  </si>
  <si>
    <t>72</t>
  </si>
  <si>
    <t>783301303</t>
  </si>
  <si>
    <t>Bezoplachové odrezivění zámečnických konstrukcí</t>
  </si>
  <si>
    <t>-776099895</t>
  </si>
  <si>
    <t>https://podminky.urs.cz/item/CS_URS_2023_02/783301303</t>
  </si>
  <si>
    <t>73</t>
  </si>
  <si>
    <t>783301311</t>
  </si>
  <si>
    <t>Odmaštění zámečnických konstrukcí vodou ředitelným odmašťovačem</t>
  </si>
  <si>
    <t>-1147144724</t>
  </si>
  <si>
    <t>https://podminky.urs.cz/item/CS_URS_2023_02/783301311</t>
  </si>
  <si>
    <t>74</t>
  </si>
  <si>
    <t>783301401</t>
  </si>
  <si>
    <t>Ometení zámečnických konstrukcí</t>
  </si>
  <si>
    <t>1233472356</t>
  </si>
  <si>
    <t>https://podminky.urs.cz/item/CS_URS_2023_02/783301401</t>
  </si>
  <si>
    <t>75</t>
  </si>
  <si>
    <t>783306805</t>
  </si>
  <si>
    <t>Odstranění nátěru ze zámečnických konstrukcí opálením</t>
  </si>
  <si>
    <t>1613585535</t>
  </si>
  <si>
    <t>https://podminky.urs.cz/item/CS_URS_2023_02/783306805</t>
  </si>
  <si>
    <t>kce pro šplh</t>
  </si>
  <si>
    <t>4,9*0,4+5*0,4+0,04</t>
  </si>
  <si>
    <t>(2*PI*0,04*0,04+2*PI*0,04*5,2)*4+0,032</t>
  </si>
  <si>
    <t>posuvný žebřík</t>
  </si>
  <si>
    <t>(2*PI*0,05*0,05+2*PI*0,05*5,2)*2+0,001</t>
  </si>
  <si>
    <t>posuvná kladina</t>
  </si>
  <si>
    <t>3,2*2,9*2+5,55*2,9*2+2,875*2,9*2+0,075</t>
  </si>
  <si>
    <t>1,8*2*2</t>
  </si>
  <si>
    <t>(0,72+1,6)*0,16*20</t>
  </si>
  <si>
    <t>(1,35+1,5)*2*0,16*16</t>
  </si>
  <si>
    <t>(2+0,35)*0,16*9</t>
  </si>
  <si>
    <t>polohrazdy</t>
  </si>
  <si>
    <t>(2*PI*0,05*0,05+2*PI*0,05*2,5)*4+0,096</t>
  </si>
  <si>
    <t>basket.koše</t>
  </si>
  <si>
    <t>((4*0,045+2*0,8)*2*1+0,3*2,1*2+2*1,7*(0,02+0,04)*2)*4+0,088</t>
  </si>
  <si>
    <t>kruhy</t>
  </si>
  <si>
    <t>(2*PI*0,05*0,05+2*PI*0,05*7)*2+0,07</t>
  </si>
  <si>
    <t>76</t>
  </si>
  <si>
    <t>783314101</t>
  </si>
  <si>
    <t>Základní jednonásobný syntetický nátěr zámečnických konstrukcí</t>
  </si>
  <si>
    <t>1510122141</t>
  </si>
  <si>
    <t>https://podminky.urs.cz/item/CS_URS_2023_02/783314101</t>
  </si>
  <si>
    <t>77</t>
  </si>
  <si>
    <t>783315101</t>
  </si>
  <si>
    <t>Mezinátěr jednonásobný syntetický standardní zámečnických konstrukcí</t>
  </si>
  <si>
    <t>1330306942</t>
  </si>
  <si>
    <t>https://podminky.urs.cz/item/CS_URS_2023_02/783315101</t>
  </si>
  <si>
    <t>78</t>
  </si>
  <si>
    <t>783317101</t>
  </si>
  <si>
    <t>Krycí jednonásobný syntetický standardní nátěr zámečnických konstrukcí</t>
  </si>
  <si>
    <t>-1388764151</t>
  </si>
  <si>
    <t>https://podminky.urs.cz/item/CS_URS_2023_02/783317101</t>
  </si>
  <si>
    <t>79</t>
  </si>
  <si>
    <t>783322101</t>
  </si>
  <si>
    <t>Tmelení včetně přebroušení zámečnických konstrukcí disperzním tmelem</t>
  </si>
  <si>
    <t>-1175319621</t>
  </si>
  <si>
    <t>https://podminky.urs.cz/item/CS_URS_2023_02/783322101</t>
  </si>
  <si>
    <t>80</t>
  </si>
  <si>
    <t>783601325</t>
  </si>
  <si>
    <t>Odmaštění článkových otopných těles vodou ředitelným odmašťovačem před provedením nátěru</t>
  </si>
  <si>
    <t>450899171</t>
  </si>
  <si>
    <t>https://podminky.urs.cz/item/CS_URS_2023_02/783601325</t>
  </si>
  <si>
    <t>20*1,0*0,35*2*3</t>
  </si>
  <si>
    <t>81</t>
  </si>
  <si>
    <t>783601421</t>
  </si>
  <si>
    <t>Ometení článkových otopných těles před provedením nátěru</t>
  </si>
  <si>
    <t>529762567</t>
  </si>
  <si>
    <t>https://podminky.urs.cz/item/CS_URS_2023_02/783601421</t>
  </si>
  <si>
    <t>82</t>
  </si>
  <si>
    <t>783614111</t>
  </si>
  <si>
    <t>Základní jednonásobný syntetický nátěr článkových otopných těles</t>
  </si>
  <si>
    <t>-1559200075</t>
  </si>
  <si>
    <t>https://podminky.urs.cz/item/CS_URS_2023_02/783614111</t>
  </si>
  <si>
    <t>83</t>
  </si>
  <si>
    <t>783617117</t>
  </si>
  <si>
    <t>Krycí dvojnásobný syntetický nátěr článkových otopných těles</t>
  </si>
  <si>
    <t>-1828603877</t>
  </si>
  <si>
    <t>https://podminky.urs.cz/item/CS_URS_2023_02/783617117</t>
  </si>
  <si>
    <t>84</t>
  </si>
  <si>
    <t>783622111</t>
  </si>
  <si>
    <t>Tmelení článkových otopných těles disperzním tmelem</t>
  </si>
  <si>
    <t>-1772690914</t>
  </si>
  <si>
    <t>https://podminky.urs.cz/item/CS_URS_2023_02/783622111</t>
  </si>
  <si>
    <t>85</t>
  </si>
  <si>
    <t>783901201</t>
  </si>
  <si>
    <t>Hrubé broušení dřevěných podlah před provedením nátěru</t>
  </si>
  <si>
    <t>1339213548</t>
  </si>
  <si>
    <t>https://podminky.urs.cz/item/CS_URS_2023_02/783901201</t>
  </si>
  <si>
    <t>612*0,05</t>
  </si>
  <si>
    <t>86</t>
  </si>
  <si>
    <t>783901203</t>
  </si>
  <si>
    <t>Jemné broušení dřevěných podlah před provedením nátěru</t>
  </si>
  <si>
    <t>-780614593</t>
  </si>
  <si>
    <t>https://podminky.urs.cz/item/CS_URS_2023_02/783901203</t>
  </si>
  <si>
    <t>87</t>
  </si>
  <si>
    <t>783901403</t>
  </si>
  <si>
    <t>Vysátí dřevěných podlah před provedením nátěru</t>
  </si>
  <si>
    <t>-1391428843</t>
  </si>
  <si>
    <t>https://podminky.urs.cz/item/CS_URS_2023_02/783901403</t>
  </si>
  <si>
    <t>88</t>
  </si>
  <si>
    <t>783913101</t>
  </si>
  <si>
    <t>Napouštěcí jednonásobný syntetický nátěr dřevěných podlah</t>
  </si>
  <si>
    <t>-1163117417</t>
  </si>
  <si>
    <t>https://podminky.urs.cz/item/CS_URS_2023_02/783913101</t>
  </si>
  <si>
    <t>89</t>
  </si>
  <si>
    <t>783928211</t>
  </si>
  <si>
    <t>Lakovací dvojnásobný akrylátový transparentní nátěr dřevěné podlahy</t>
  </si>
  <si>
    <t>-1493785087</t>
  </si>
  <si>
    <t>https://podminky.urs.cz/item/CS_URS_2023_02/783928211</t>
  </si>
  <si>
    <t>90</t>
  </si>
  <si>
    <t>783947111</t>
  </si>
  <si>
    <t>Krycí dvojnásobný polyuretanový vodou ředitelný nátěr dřevěné podlahy</t>
  </si>
  <si>
    <t>-574011140</t>
  </si>
  <si>
    <t>https://podminky.urs.cz/item/CS_URS_2023_02/783947111</t>
  </si>
  <si>
    <t>91</t>
  </si>
  <si>
    <t>783998211</t>
  </si>
  <si>
    <t>Příplatek k cenám lakovacího nátěru dřevěné podlahy za vodorovné značení š do 50 mm</t>
  </si>
  <si>
    <t>-384201516</t>
  </si>
  <si>
    <t>https://podminky.urs.cz/item/CS_URS_2023_02/783998211</t>
  </si>
  <si>
    <t>76,3+13,9+(15,8+23,4+5)*2+6*5</t>
  </si>
  <si>
    <t>18*2+7*2+0,3*2</t>
  </si>
  <si>
    <t>54,6+3*9,2+0,4</t>
  </si>
  <si>
    <t>161,7+108,5</t>
  </si>
  <si>
    <t>784</t>
  </si>
  <si>
    <t>Dokončovací práce - malby a tapety</t>
  </si>
  <si>
    <t>92</t>
  </si>
  <si>
    <t>784121005</t>
  </si>
  <si>
    <t>Oškrabání malby v mísnostech v přes 5,00 m</t>
  </si>
  <si>
    <t>-1223233124</t>
  </si>
  <si>
    <t>https://podminky.urs.cz/item/CS_URS_2023_02/784121005</t>
  </si>
  <si>
    <t>93</t>
  </si>
  <si>
    <t>784121015</t>
  </si>
  <si>
    <t>Rozmývání podkladu po oškrabání malby v místnostech v přes 5,00 m</t>
  </si>
  <si>
    <t>-1611387089</t>
  </si>
  <si>
    <t>https://podminky.urs.cz/item/CS_URS_2023_02/784121015</t>
  </si>
  <si>
    <t>94</t>
  </si>
  <si>
    <t>784181115</t>
  </si>
  <si>
    <t>Základní silikátová jednonásobná bezbarvá penetrace podkladu v místnostech v přes 5,00 m</t>
  </si>
  <si>
    <t>993122271</t>
  </si>
  <si>
    <t>https://podminky.urs.cz/item/CS_URS_2023_02/784181115</t>
  </si>
  <si>
    <t>95</t>
  </si>
  <si>
    <t>784211105</t>
  </si>
  <si>
    <t>Dvojnásobné bílé malby ze směsí za mokra výborně oděruvzdorných v místnostech v přes 5,00 m</t>
  </si>
  <si>
    <t>-1011162142</t>
  </si>
  <si>
    <t>https://podminky.urs.cz/item/CS_URS_2023_02/784211105</t>
  </si>
  <si>
    <t>VRN</t>
  </si>
  <si>
    <t>Vedlejší rozpočtové náklady</t>
  </si>
  <si>
    <t>VRN1</t>
  </si>
  <si>
    <t>Průzkumné, geodetické a projektové práce</t>
  </si>
  <si>
    <t>96</t>
  </si>
  <si>
    <t>013002000</t>
  </si>
  <si>
    <t>Projektové práce</t>
  </si>
  <si>
    <t>kpl.</t>
  </si>
  <si>
    <t>1024</t>
  </si>
  <si>
    <t>-634063296</t>
  </si>
  <si>
    <t>https://podminky.urs.cz/item/CS_URS_2023_02/013002000</t>
  </si>
  <si>
    <t>VRN3</t>
  </si>
  <si>
    <t>Zařízení staveniště</t>
  </si>
  <si>
    <t>97</t>
  </si>
  <si>
    <t>030001000</t>
  </si>
  <si>
    <t>-576920116</t>
  </si>
  <si>
    <t>https://podminky.urs.cz/item/CS_URS_2023_02/030001000</t>
  </si>
  <si>
    <t>VRN7</t>
  </si>
  <si>
    <t>Provozní vlivy</t>
  </si>
  <si>
    <t>98</t>
  </si>
  <si>
    <t>070001000</t>
  </si>
  <si>
    <t>1975491249</t>
  </si>
  <si>
    <t>https://podminky.urs.cz/item/CS_URS_2023_02/070001000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</si>
</sst>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12325422" TargetMode="External" /><Relationship Id="rId2" Type="http://schemas.openxmlformats.org/officeDocument/2006/relationships/hyperlink" Target="https://podminky.urs.cz/item/CS_URS_2023_02/632451445" TargetMode="External" /><Relationship Id="rId3" Type="http://schemas.openxmlformats.org/officeDocument/2006/relationships/hyperlink" Target="https://podminky.urs.cz/item/CS_URS_2023_02/949111113" TargetMode="External" /><Relationship Id="rId4" Type="http://schemas.openxmlformats.org/officeDocument/2006/relationships/hyperlink" Target="https://podminky.urs.cz/item/CS_URS_2023_02/949111213" TargetMode="External" /><Relationship Id="rId5" Type="http://schemas.openxmlformats.org/officeDocument/2006/relationships/hyperlink" Target="https://podminky.urs.cz/item/CS_URS_2023_02/949111813" TargetMode="External" /><Relationship Id="rId6" Type="http://schemas.openxmlformats.org/officeDocument/2006/relationships/hyperlink" Target="https://podminky.urs.cz/item/CS_URS_2023_02/952901111" TargetMode="External" /><Relationship Id="rId7" Type="http://schemas.openxmlformats.org/officeDocument/2006/relationships/hyperlink" Target="https://podminky.urs.cz/item/CS_URS_2023_02/952901114" TargetMode="External" /><Relationship Id="rId8" Type="http://schemas.openxmlformats.org/officeDocument/2006/relationships/hyperlink" Target="https://podminky.urs.cz/item/CS_URS_2023_02/953961114" TargetMode="External" /><Relationship Id="rId9" Type="http://schemas.openxmlformats.org/officeDocument/2006/relationships/hyperlink" Target="https://podminky.urs.cz/item/CS_URS_2023_02/953962111" TargetMode="External" /><Relationship Id="rId10" Type="http://schemas.openxmlformats.org/officeDocument/2006/relationships/hyperlink" Target="https://podminky.urs.cz/item/CS_URS_2023_02/953962113" TargetMode="External" /><Relationship Id="rId11" Type="http://schemas.openxmlformats.org/officeDocument/2006/relationships/hyperlink" Target="https://podminky.urs.cz/item/CS_URS_2023_02/953965111" TargetMode="External" /><Relationship Id="rId12" Type="http://schemas.openxmlformats.org/officeDocument/2006/relationships/hyperlink" Target="https://podminky.urs.cz/item/CS_URS_2023_02/953965121" TargetMode="External" /><Relationship Id="rId13" Type="http://schemas.openxmlformats.org/officeDocument/2006/relationships/hyperlink" Target="https://podminky.urs.cz/item/CS_URS_2023_02/953965131" TargetMode="External" /><Relationship Id="rId14" Type="http://schemas.openxmlformats.org/officeDocument/2006/relationships/hyperlink" Target="https://podminky.urs.cz/item/CS_URS_2023_02/961044111" TargetMode="External" /><Relationship Id="rId15" Type="http://schemas.openxmlformats.org/officeDocument/2006/relationships/hyperlink" Target="https://podminky.urs.cz/item/CS_URS_2023_02/977151111" TargetMode="External" /><Relationship Id="rId16" Type="http://schemas.openxmlformats.org/officeDocument/2006/relationships/hyperlink" Target="https://podminky.urs.cz/item/CS_URS_2023_02/978013141" TargetMode="External" /><Relationship Id="rId17" Type="http://schemas.openxmlformats.org/officeDocument/2006/relationships/hyperlink" Target="https://podminky.urs.cz/item/CS_URS_2023_02/HZS1292" TargetMode="External" /><Relationship Id="rId18" Type="http://schemas.openxmlformats.org/officeDocument/2006/relationships/hyperlink" Target="https://podminky.urs.cz/item/CS_URS_2023_02/997002611" TargetMode="External" /><Relationship Id="rId19" Type="http://schemas.openxmlformats.org/officeDocument/2006/relationships/hyperlink" Target="https://podminky.urs.cz/item/CS_URS_2023_02/997013213" TargetMode="External" /><Relationship Id="rId20" Type="http://schemas.openxmlformats.org/officeDocument/2006/relationships/hyperlink" Target="https://podminky.urs.cz/item/CS_URS_2023_02/997013219" TargetMode="External" /><Relationship Id="rId21" Type="http://schemas.openxmlformats.org/officeDocument/2006/relationships/hyperlink" Target="https://podminky.urs.cz/item/CS_URS_2023_02/997013501" TargetMode="External" /><Relationship Id="rId22" Type="http://schemas.openxmlformats.org/officeDocument/2006/relationships/hyperlink" Target="https://podminky.urs.cz/item/CS_URS_2023_02/997013509" TargetMode="External" /><Relationship Id="rId23" Type="http://schemas.openxmlformats.org/officeDocument/2006/relationships/hyperlink" Target="https://podminky.urs.cz/item/CS_URS_2023_02/997013631" TargetMode="External" /><Relationship Id="rId24" Type="http://schemas.openxmlformats.org/officeDocument/2006/relationships/hyperlink" Target="https://podminky.urs.cz/item/CS_URS_2023_02/998018002" TargetMode="External" /><Relationship Id="rId25" Type="http://schemas.openxmlformats.org/officeDocument/2006/relationships/hyperlink" Target="https://podminky.urs.cz/item/CS_URS_2023_02/998018011" TargetMode="External" /><Relationship Id="rId26" Type="http://schemas.openxmlformats.org/officeDocument/2006/relationships/hyperlink" Target="https://podminky.urs.cz/item/CS_URS_2023_02/762522812" TargetMode="External" /><Relationship Id="rId27" Type="http://schemas.openxmlformats.org/officeDocument/2006/relationships/hyperlink" Target="https://podminky.urs.cz/item/CS_URS_2023_02/766411821" TargetMode="External" /><Relationship Id="rId28" Type="http://schemas.openxmlformats.org/officeDocument/2006/relationships/hyperlink" Target="https://podminky.urs.cz/item/CS_URS_2023_02/766411822" TargetMode="External" /><Relationship Id="rId29" Type="http://schemas.openxmlformats.org/officeDocument/2006/relationships/hyperlink" Target="https://podminky.urs.cz/item/CS_URS_2023_02/766416232" TargetMode="External" /><Relationship Id="rId30" Type="http://schemas.openxmlformats.org/officeDocument/2006/relationships/hyperlink" Target="https://podminky.urs.cz/item/CS_URS_2023_02/766417211" TargetMode="External" /><Relationship Id="rId31" Type="http://schemas.openxmlformats.org/officeDocument/2006/relationships/hyperlink" Target="https://podminky.urs.cz/item/CS_URS_2023_02/766664958" TargetMode="External" /><Relationship Id="rId32" Type="http://schemas.openxmlformats.org/officeDocument/2006/relationships/hyperlink" Target="https://podminky.urs.cz/item/CS_URS_2023_02/766691914" TargetMode="External" /><Relationship Id="rId33" Type="http://schemas.openxmlformats.org/officeDocument/2006/relationships/hyperlink" Target="https://podminky.urs.cz/item/CS_URS_2023_02/998766102" TargetMode="External" /><Relationship Id="rId34" Type="http://schemas.openxmlformats.org/officeDocument/2006/relationships/hyperlink" Target="https://podminky.urs.cz/item/CS_URS_2023_02/998766181" TargetMode="External" /><Relationship Id="rId35" Type="http://schemas.openxmlformats.org/officeDocument/2006/relationships/hyperlink" Target="https://podminky.urs.cz/item/CS_URS_2023_02/998766192" TargetMode="External" /><Relationship Id="rId36" Type="http://schemas.openxmlformats.org/officeDocument/2006/relationships/hyperlink" Target="https://podminky.urs.cz/item/CS_URS_2023_02/HZS2121" TargetMode="External" /><Relationship Id="rId37" Type="http://schemas.openxmlformats.org/officeDocument/2006/relationships/hyperlink" Target="https://podminky.urs.cz/item/CS_URS_2023_02/767122112" TargetMode="External" /><Relationship Id="rId38" Type="http://schemas.openxmlformats.org/officeDocument/2006/relationships/hyperlink" Target="https://podminky.urs.cz/item/CS_URS_2023_02/767995111" TargetMode="External" /><Relationship Id="rId39" Type="http://schemas.openxmlformats.org/officeDocument/2006/relationships/hyperlink" Target="https://podminky.urs.cz/item/CS_URS_2023_02/767995114" TargetMode="External" /><Relationship Id="rId40" Type="http://schemas.openxmlformats.org/officeDocument/2006/relationships/hyperlink" Target="https://podminky.urs.cz/item/CS_URS_2023_02/767995115" TargetMode="External" /><Relationship Id="rId41" Type="http://schemas.openxmlformats.org/officeDocument/2006/relationships/hyperlink" Target="https://podminky.urs.cz/item/CS_URS_2023_02/767996801" TargetMode="External" /><Relationship Id="rId42" Type="http://schemas.openxmlformats.org/officeDocument/2006/relationships/hyperlink" Target="https://podminky.urs.cz/item/CS_URS_2023_02/767996802" TargetMode="External" /><Relationship Id="rId43" Type="http://schemas.openxmlformats.org/officeDocument/2006/relationships/hyperlink" Target="https://podminky.urs.cz/item/CS_URS_2023_02/HZS2131" TargetMode="External" /><Relationship Id="rId44" Type="http://schemas.openxmlformats.org/officeDocument/2006/relationships/hyperlink" Target="https://podminky.urs.cz/item/CS_URS_2023_02/998767102" TargetMode="External" /><Relationship Id="rId45" Type="http://schemas.openxmlformats.org/officeDocument/2006/relationships/hyperlink" Target="https://podminky.urs.cz/item/CS_URS_2023_02/998767181" TargetMode="External" /><Relationship Id="rId46" Type="http://schemas.openxmlformats.org/officeDocument/2006/relationships/hyperlink" Target="https://podminky.urs.cz/item/CS_URS_2023_02/998767192" TargetMode="External" /><Relationship Id="rId47" Type="http://schemas.openxmlformats.org/officeDocument/2006/relationships/hyperlink" Target="https://podminky.urs.cz/item/CS_URS_2023_02/775111311" TargetMode="External" /><Relationship Id="rId48" Type="http://schemas.openxmlformats.org/officeDocument/2006/relationships/hyperlink" Target="https://podminky.urs.cz/item/CS_URS_2023_02/775541111" TargetMode="External" /><Relationship Id="rId49" Type="http://schemas.openxmlformats.org/officeDocument/2006/relationships/hyperlink" Target="https://podminky.urs.cz/item/CS_URS_2023_02/775591197" TargetMode="External" /><Relationship Id="rId50" Type="http://schemas.openxmlformats.org/officeDocument/2006/relationships/hyperlink" Target="https://podminky.urs.cz/item/CS_URS_2023_02/998775102" TargetMode="External" /><Relationship Id="rId51" Type="http://schemas.openxmlformats.org/officeDocument/2006/relationships/hyperlink" Target="https://podminky.urs.cz/item/CS_URS_2023_02/998775181" TargetMode="External" /><Relationship Id="rId52" Type="http://schemas.openxmlformats.org/officeDocument/2006/relationships/hyperlink" Target="https://podminky.urs.cz/item/CS_URS_2023_02/998775192" TargetMode="External" /><Relationship Id="rId53" Type="http://schemas.openxmlformats.org/officeDocument/2006/relationships/hyperlink" Target="https://podminky.urs.cz/item/CS_URS_2023_02/783301303" TargetMode="External" /><Relationship Id="rId54" Type="http://schemas.openxmlformats.org/officeDocument/2006/relationships/hyperlink" Target="https://podminky.urs.cz/item/CS_URS_2023_02/783301311" TargetMode="External" /><Relationship Id="rId55" Type="http://schemas.openxmlformats.org/officeDocument/2006/relationships/hyperlink" Target="https://podminky.urs.cz/item/CS_URS_2023_02/783301401" TargetMode="External" /><Relationship Id="rId56" Type="http://schemas.openxmlformats.org/officeDocument/2006/relationships/hyperlink" Target="https://podminky.urs.cz/item/CS_URS_2023_02/783306805" TargetMode="External" /><Relationship Id="rId57" Type="http://schemas.openxmlformats.org/officeDocument/2006/relationships/hyperlink" Target="https://podminky.urs.cz/item/CS_URS_2023_02/783314101" TargetMode="External" /><Relationship Id="rId58" Type="http://schemas.openxmlformats.org/officeDocument/2006/relationships/hyperlink" Target="https://podminky.urs.cz/item/CS_URS_2023_02/783315101" TargetMode="External" /><Relationship Id="rId59" Type="http://schemas.openxmlformats.org/officeDocument/2006/relationships/hyperlink" Target="https://podminky.urs.cz/item/CS_URS_2023_02/783317101" TargetMode="External" /><Relationship Id="rId60" Type="http://schemas.openxmlformats.org/officeDocument/2006/relationships/hyperlink" Target="https://podminky.urs.cz/item/CS_URS_2023_02/783322101" TargetMode="External" /><Relationship Id="rId61" Type="http://schemas.openxmlformats.org/officeDocument/2006/relationships/hyperlink" Target="https://podminky.urs.cz/item/CS_URS_2023_02/783601325" TargetMode="External" /><Relationship Id="rId62" Type="http://schemas.openxmlformats.org/officeDocument/2006/relationships/hyperlink" Target="https://podminky.urs.cz/item/CS_URS_2023_02/783601421" TargetMode="External" /><Relationship Id="rId63" Type="http://schemas.openxmlformats.org/officeDocument/2006/relationships/hyperlink" Target="https://podminky.urs.cz/item/CS_URS_2023_02/783614111" TargetMode="External" /><Relationship Id="rId64" Type="http://schemas.openxmlformats.org/officeDocument/2006/relationships/hyperlink" Target="https://podminky.urs.cz/item/CS_URS_2023_02/783617117" TargetMode="External" /><Relationship Id="rId65" Type="http://schemas.openxmlformats.org/officeDocument/2006/relationships/hyperlink" Target="https://podminky.urs.cz/item/CS_URS_2023_02/783622111" TargetMode="External" /><Relationship Id="rId66" Type="http://schemas.openxmlformats.org/officeDocument/2006/relationships/hyperlink" Target="https://podminky.urs.cz/item/CS_URS_2023_02/783901201" TargetMode="External" /><Relationship Id="rId67" Type="http://schemas.openxmlformats.org/officeDocument/2006/relationships/hyperlink" Target="https://podminky.urs.cz/item/CS_URS_2023_02/783901203" TargetMode="External" /><Relationship Id="rId68" Type="http://schemas.openxmlformats.org/officeDocument/2006/relationships/hyperlink" Target="https://podminky.urs.cz/item/CS_URS_2023_02/783901403" TargetMode="External" /><Relationship Id="rId69" Type="http://schemas.openxmlformats.org/officeDocument/2006/relationships/hyperlink" Target="https://podminky.urs.cz/item/CS_URS_2023_02/783913101" TargetMode="External" /><Relationship Id="rId70" Type="http://schemas.openxmlformats.org/officeDocument/2006/relationships/hyperlink" Target="https://podminky.urs.cz/item/CS_URS_2023_02/783928211" TargetMode="External" /><Relationship Id="rId71" Type="http://schemas.openxmlformats.org/officeDocument/2006/relationships/hyperlink" Target="https://podminky.urs.cz/item/CS_URS_2023_02/783947111" TargetMode="External" /><Relationship Id="rId72" Type="http://schemas.openxmlformats.org/officeDocument/2006/relationships/hyperlink" Target="https://podminky.urs.cz/item/CS_URS_2023_02/783998211" TargetMode="External" /><Relationship Id="rId73" Type="http://schemas.openxmlformats.org/officeDocument/2006/relationships/hyperlink" Target="https://podminky.urs.cz/item/CS_URS_2023_02/784121005" TargetMode="External" /><Relationship Id="rId74" Type="http://schemas.openxmlformats.org/officeDocument/2006/relationships/hyperlink" Target="https://podminky.urs.cz/item/CS_URS_2023_02/784121015" TargetMode="External" /><Relationship Id="rId75" Type="http://schemas.openxmlformats.org/officeDocument/2006/relationships/hyperlink" Target="https://podminky.urs.cz/item/CS_URS_2023_02/784181115" TargetMode="External" /><Relationship Id="rId76" Type="http://schemas.openxmlformats.org/officeDocument/2006/relationships/hyperlink" Target="https://podminky.urs.cz/item/CS_URS_2023_02/784211105" TargetMode="External" /><Relationship Id="rId77" Type="http://schemas.openxmlformats.org/officeDocument/2006/relationships/hyperlink" Target="https://podminky.urs.cz/item/CS_URS_2023_02/013002000" TargetMode="External" /><Relationship Id="rId78" Type="http://schemas.openxmlformats.org/officeDocument/2006/relationships/hyperlink" Target="https://podminky.urs.cz/item/CS_URS_2023_02/030001000" TargetMode="External" /><Relationship Id="rId79" Type="http://schemas.openxmlformats.org/officeDocument/2006/relationships/hyperlink" Target="https://podminky.urs.cz/item/CS_URS_2023_02/070001000" TargetMode="External" /><Relationship Id="rId8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16</v>
      </c>
      <c r="BS5" s="18" t="s">
        <v>6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8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ROUND(AG94,1)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1)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1)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1)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1)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1)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1)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1)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14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P5_TV_podlaha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17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podlahy a obložení tělocvičny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ZŠ a MŠ Weberova 1/1090, Praha 5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4. 3. 2022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ROUND(AG95,1)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ROUND(AS95,1)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ROUND(AZ95,1)</f>
        <v>0</v>
      </c>
      <c r="BA94" s="115">
        <f>ROUND(BA95,1)</f>
        <v>0</v>
      </c>
      <c r="BB94" s="115">
        <f>ROUND(BB95,1)</f>
        <v>0</v>
      </c>
      <c r="BC94" s="115">
        <f>ROUND(BC95,1)</f>
        <v>0</v>
      </c>
      <c r="BD94" s="117">
        <f>ROUND(BD95,1)</f>
        <v>0</v>
      </c>
      <c r="BE94" s="6"/>
      <c r="BS94" s="118" t="s">
        <v>74</v>
      </c>
      <c r="BT94" s="118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24.75" customHeight="1">
      <c r="A95" s="119" t="s">
        <v>78</v>
      </c>
      <c r="B95" s="120"/>
      <c r="C95" s="121"/>
      <c r="D95" s="122" t="s">
        <v>15</v>
      </c>
      <c r="E95" s="122"/>
      <c r="F95" s="122"/>
      <c r="G95" s="122"/>
      <c r="H95" s="122"/>
      <c r="I95" s="123"/>
      <c r="J95" s="122" t="s">
        <v>18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'P5_TV_podlaha - Oprava po...'!J28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'P5_TV_podlaha - Oprava po...'!P128</f>
        <v>0</v>
      </c>
      <c r="AV95" s="128">
        <f>'P5_TV_podlaha - Oprava po...'!J31</f>
        <v>0</v>
      </c>
      <c r="AW95" s="128">
        <f>'P5_TV_podlaha - Oprava po...'!J32</f>
        <v>0</v>
      </c>
      <c r="AX95" s="128">
        <f>'P5_TV_podlaha - Oprava po...'!J33</f>
        <v>0</v>
      </c>
      <c r="AY95" s="128">
        <f>'P5_TV_podlaha - Oprava po...'!J34</f>
        <v>0</v>
      </c>
      <c r="AZ95" s="128">
        <f>'P5_TV_podlaha - Oprava po...'!F31</f>
        <v>0</v>
      </c>
      <c r="BA95" s="128">
        <f>'P5_TV_podlaha - Oprava po...'!F32</f>
        <v>0</v>
      </c>
      <c r="BB95" s="128">
        <f>'P5_TV_podlaha - Oprava po...'!F33</f>
        <v>0</v>
      </c>
      <c r="BC95" s="128">
        <f>'P5_TV_podlaha - Oprava po...'!F34</f>
        <v>0</v>
      </c>
      <c r="BD95" s="130">
        <f>'P5_TV_podlaha - Oprava po...'!F35</f>
        <v>0</v>
      </c>
      <c r="BE95" s="7"/>
      <c r="BT95" s="131" t="s">
        <v>80</v>
      </c>
      <c r="BU95" s="131" t="s">
        <v>81</v>
      </c>
      <c r="BV95" s="131" t="s">
        <v>76</v>
      </c>
      <c r="BW95" s="131" t="s">
        <v>5</v>
      </c>
      <c r="BX95" s="131" t="s">
        <v>77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UNyHJah+l1sylPp6LeTPqZztvraDXv5aOAFwxbe7YapeQGt259Mx1rkaqoLuY1mIKYtKbGcV0/OU5KmTV7YNNw==" hashValue="QhzXk31asa8VTRCHQrNjMfbI3wcrBPQsqHXWZdyBzqA5zdAJwck2y1cApGYu8d/1BbkoFO5iiOabEX39vmsAk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5_TV_podlaha - Oprava 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82</v>
      </c>
    </row>
    <row r="4" s="1" customFormat="1" ht="24.96" customHeight="1">
      <c r="B4" s="21"/>
      <c r="D4" s="134" t="s">
        <v>83</v>
      </c>
      <c r="L4" s="21"/>
      <c r="M4" s="135" t="s">
        <v>11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36" t="s">
        <v>17</v>
      </c>
      <c r="E6" s="39"/>
      <c r="F6" s="39"/>
      <c r="G6" s="39"/>
      <c r="H6" s="39"/>
      <c r="I6" s="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7" t="s">
        <v>18</v>
      </c>
      <c r="F7" s="39"/>
      <c r="G7" s="39"/>
      <c r="H7" s="39"/>
      <c r="I7" s="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6" t="s">
        <v>19</v>
      </c>
      <c r="E9" s="39"/>
      <c r="F9" s="138" t="s">
        <v>1</v>
      </c>
      <c r="G9" s="39"/>
      <c r="H9" s="39"/>
      <c r="I9" s="136" t="s">
        <v>20</v>
      </c>
      <c r="J9" s="138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6" t="s">
        <v>21</v>
      </c>
      <c r="E10" s="39"/>
      <c r="F10" s="138" t="s">
        <v>22</v>
      </c>
      <c r="G10" s="39"/>
      <c r="H10" s="39"/>
      <c r="I10" s="136" t="s">
        <v>23</v>
      </c>
      <c r="J10" s="139" t="str">
        <f>'Rekapitulace stavby'!AN8</f>
        <v>4. 3. 2022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6" t="s">
        <v>25</v>
      </c>
      <c r="E12" s="39"/>
      <c r="F12" s="39"/>
      <c r="G12" s="39"/>
      <c r="H12" s="39"/>
      <c r="I12" s="136" t="s">
        <v>26</v>
      </c>
      <c r="J12" s="138" t="str">
        <f>IF('Rekapitulace stavby'!AN10="","",'Rekapitulace stavby'!AN10)</f>
        <v/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8" t="str">
        <f>IF('Rekapitulace stavby'!E11="","",'Rekapitulace stavby'!E11)</f>
        <v xml:space="preserve"> </v>
      </c>
      <c r="F13" s="39"/>
      <c r="G13" s="39"/>
      <c r="H13" s="39"/>
      <c r="I13" s="136" t="s">
        <v>28</v>
      </c>
      <c r="J13" s="138" t="str">
        <f>IF('Rekapitulace stavby'!AN11="","",'Rekapitulace stavby'!AN11)</f>
        <v/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6" t="s">
        <v>29</v>
      </c>
      <c r="E15" s="39"/>
      <c r="F15" s="39"/>
      <c r="G15" s="39"/>
      <c r="H15" s="39"/>
      <c r="I15" s="136" t="s">
        <v>26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8"/>
      <c r="G16" s="138"/>
      <c r="H16" s="138"/>
      <c r="I16" s="136" t="s">
        <v>28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6" t="s">
        <v>31</v>
      </c>
      <c r="E18" s="39"/>
      <c r="F18" s="39"/>
      <c r="G18" s="39"/>
      <c r="H18" s="39"/>
      <c r="I18" s="136" t="s">
        <v>26</v>
      </c>
      <c r="J18" s="138" t="str">
        <f>IF('Rekapitulace stavby'!AN16="","",'Rekapitulace stavby'!AN16)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8" t="str">
        <f>IF('Rekapitulace stavby'!E17="","",'Rekapitulace stavby'!E17)</f>
        <v xml:space="preserve"> </v>
      </c>
      <c r="F19" s="39"/>
      <c r="G19" s="39"/>
      <c r="H19" s="39"/>
      <c r="I19" s="136" t="s">
        <v>28</v>
      </c>
      <c r="J19" s="138" t="str">
        <f>IF('Rekapitulace stavby'!AN17="","",'Rekapitulace stavby'!AN17)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6" t="s">
        <v>33</v>
      </c>
      <c r="E21" s="39"/>
      <c r="F21" s="39"/>
      <c r="G21" s="39"/>
      <c r="H21" s="39"/>
      <c r="I21" s="136" t="s">
        <v>26</v>
      </c>
      <c r="J21" s="138" t="str">
        <f>IF('Rekapitulace stavby'!AN19="","",'Rekapitulace stavby'!AN19)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8" t="str">
        <f>IF('Rekapitulace stavby'!E20="","",'Rekapitulace stavby'!E20)</f>
        <v xml:space="preserve"> </v>
      </c>
      <c r="F22" s="39"/>
      <c r="G22" s="39"/>
      <c r="H22" s="39"/>
      <c r="I22" s="136" t="s">
        <v>28</v>
      </c>
      <c r="J22" s="138" t="str">
        <f>IF('Rekapitulace stavby'!AN20="","",'Rekapitulace stavby'!AN20)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6" t="s">
        <v>34</v>
      </c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0"/>
      <c r="J25" s="140"/>
      <c r="K25" s="140"/>
      <c r="L25" s="143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4"/>
      <c r="E27" s="144"/>
      <c r="F27" s="144"/>
      <c r="G27" s="144"/>
      <c r="H27" s="144"/>
      <c r="I27" s="144"/>
      <c r="J27" s="144"/>
      <c r="K27" s="144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5" t="s">
        <v>35</v>
      </c>
      <c r="E28" s="39"/>
      <c r="F28" s="39"/>
      <c r="G28" s="39"/>
      <c r="H28" s="39"/>
      <c r="I28" s="39"/>
      <c r="J28" s="146">
        <f>ROUND(J128, 1)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7" t="s">
        <v>37</v>
      </c>
      <c r="G30" s="39"/>
      <c r="H30" s="39"/>
      <c r="I30" s="147" t="s">
        <v>36</v>
      </c>
      <c r="J30" s="147" t="s">
        <v>38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39</v>
      </c>
      <c r="E31" s="136" t="s">
        <v>40</v>
      </c>
      <c r="F31" s="149">
        <f>ROUND((SUM(BE128:BE524)),  1)</f>
        <v>0</v>
      </c>
      <c r="G31" s="39"/>
      <c r="H31" s="39"/>
      <c r="I31" s="150">
        <v>0.20999999999999999</v>
      </c>
      <c r="J31" s="149">
        <f>ROUND(((SUM(BE128:BE524))*I31),  1)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6" t="s">
        <v>41</v>
      </c>
      <c r="F32" s="149">
        <f>ROUND((SUM(BF128:BF524)),  1)</f>
        <v>0</v>
      </c>
      <c r="G32" s="39"/>
      <c r="H32" s="39"/>
      <c r="I32" s="150">
        <v>0.12</v>
      </c>
      <c r="J32" s="149">
        <f>ROUND(((SUM(BF128:BF524))*I32),  1)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6" t="s">
        <v>42</v>
      </c>
      <c r="F33" s="149">
        <f>ROUND((SUM(BG128:BG524)),  1)</f>
        <v>0</v>
      </c>
      <c r="G33" s="39"/>
      <c r="H33" s="39"/>
      <c r="I33" s="150">
        <v>0.20999999999999999</v>
      </c>
      <c r="J33" s="149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6" t="s">
        <v>43</v>
      </c>
      <c r="F34" s="149">
        <f>ROUND((SUM(BH128:BH524)),  1)</f>
        <v>0</v>
      </c>
      <c r="G34" s="39"/>
      <c r="H34" s="39"/>
      <c r="I34" s="150">
        <v>0.12</v>
      </c>
      <c r="J34" s="149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6" t="s">
        <v>44</v>
      </c>
      <c r="F35" s="149">
        <f>ROUND((SUM(BI128:BI524)),  1)</f>
        <v>0</v>
      </c>
      <c r="G35" s="39"/>
      <c r="H35" s="39"/>
      <c r="I35" s="150">
        <v>0</v>
      </c>
      <c r="J35" s="149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45</v>
      </c>
      <c r="E37" s="153"/>
      <c r="F37" s="153"/>
      <c r="G37" s="154" t="s">
        <v>46</v>
      </c>
      <c r="H37" s="155" t="s">
        <v>47</v>
      </c>
      <c r="I37" s="153"/>
      <c r="J37" s="156">
        <f>SUM(J28:J35)</f>
        <v>0</v>
      </c>
      <c r="K37" s="157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58" t="s">
        <v>48</v>
      </c>
      <c r="E50" s="159"/>
      <c r="F50" s="159"/>
      <c r="G50" s="158" t="s">
        <v>49</v>
      </c>
      <c r="H50" s="159"/>
      <c r="I50" s="159"/>
      <c r="J50" s="159"/>
      <c r="K50" s="15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0" t="s">
        <v>50</v>
      </c>
      <c r="E61" s="161"/>
      <c r="F61" s="162" t="s">
        <v>51</v>
      </c>
      <c r="G61" s="160" t="s">
        <v>50</v>
      </c>
      <c r="H61" s="161"/>
      <c r="I61" s="161"/>
      <c r="J61" s="163" t="s">
        <v>51</v>
      </c>
      <c r="K61" s="161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58" t="s">
        <v>52</v>
      </c>
      <c r="E65" s="164"/>
      <c r="F65" s="164"/>
      <c r="G65" s="158" t="s">
        <v>53</v>
      </c>
      <c r="H65" s="164"/>
      <c r="I65" s="164"/>
      <c r="J65" s="164"/>
      <c r="K65" s="164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0" t="s">
        <v>50</v>
      </c>
      <c r="E76" s="161"/>
      <c r="F76" s="162" t="s">
        <v>51</v>
      </c>
      <c r="G76" s="160" t="s">
        <v>50</v>
      </c>
      <c r="H76" s="161"/>
      <c r="I76" s="161"/>
      <c r="J76" s="163" t="s">
        <v>51</v>
      </c>
      <c r="K76" s="161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Oprava podlahy a obložení tělocvičny</v>
      </c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F10</f>
        <v>ZŠ a MŠ Weberova 1/1090, Praha 5</v>
      </c>
      <c r="G87" s="41"/>
      <c r="H87" s="41"/>
      <c r="I87" s="33" t="s">
        <v>23</v>
      </c>
      <c r="J87" s="80" t="str">
        <f>IF(J10="","",J10)</f>
        <v>4. 3. 2022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E13</f>
        <v xml:space="preserve"> </v>
      </c>
      <c r="G89" s="41"/>
      <c r="H89" s="41"/>
      <c r="I89" s="33" t="s">
        <v>31</v>
      </c>
      <c r="J89" s="37" t="str">
        <f>E19</f>
        <v xml:space="preserve"> 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IF(E16="","",E16)</f>
        <v>Vyplň údaj</v>
      </c>
      <c r="G90" s="41"/>
      <c r="H90" s="41"/>
      <c r="I90" s="33" t="s">
        <v>33</v>
      </c>
      <c r="J90" s="37" t="str">
        <f>E22</f>
        <v xml:space="preserve"> 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69" t="s">
        <v>85</v>
      </c>
      <c r="D92" s="170"/>
      <c r="E92" s="170"/>
      <c r="F92" s="170"/>
      <c r="G92" s="170"/>
      <c r="H92" s="170"/>
      <c r="I92" s="170"/>
      <c r="J92" s="171" t="s">
        <v>86</v>
      </c>
      <c r="K92" s="170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72" t="s">
        <v>87</v>
      </c>
      <c r="D94" s="41"/>
      <c r="E94" s="41"/>
      <c r="F94" s="41"/>
      <c r="G94" s="41"/>
      <c r="H94" s="41"/>
      <c r="I94" s="41"/>
      <c r="J94" s="111">
        <f>J128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88</v>
      </c>
    </row>
    <row r="95" s="9" customFormat="1" ht="24.96" customHeight="1">
      <c r="A95" s="9"/>
      <c r="B95" s="173"/>
      <c r="C95" s="174"/>
      <c r="D95" s="175" t="s">
        <v>89</v>
      </c>
      <c r="E95" s="176"/>
      <c r="F95" s="176"/>
      <c r="G95" s="176"/>
      <c r="H95" s="176"/>
      <c r="I95" s="176"/>
      <c r="J95" s="177">
        <f>J129</f>
        <v>0</v>
      </c>
      <c r="K95" s="174"/>
      <c r="L95" s="17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9"/>
      <c r="C96" s="180"/>
      <c r="D96" s="181" t="s">
        <v>90</v>
      </c>
      <c r="E96" s="182"/>
      <c r="F96" s="182"/>
      <c r="G96" s="182"/>
      <c r="H96" s="182"/>
      <c r="I96" s="182"/>
      <c r="J96" s="183">
        <f>J130</f>
        <v>0</v>
      </c>
      <c r="K96" s="180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9"/>
      <c r="C97" s="180"/>
      <c r="D97" s="181" t="s">
        <v>91</v>
      </c>
      <c r="E97" s="182"/>
      <c r="F97" s="182"/>
      <c r="G97" s="182"/>
      <c r="H97" s="182"/>
      <c r="I97" s="182"/>
      <c r="J97" s="183">
        <f>J144</f>
        <v>0</v>
      </c>
      <c r="K97" s="180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9"/>
      <c r="C98" s="180"/>
      <c r="D98" s="181" t="s">
        <v>92</v>
      </c>
      <c r="E98" s="182"/>
      <c r="F98" s="182"/>
      <c r="G98" s="182"/>
      <c r="H98" s="182"/>
      <c r="I98" s="182"/>
      <c r="J98" s="183">
        <f>J193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93</v>
      </c>
      <c r="E99" s="182"/>
      <c r="F99" s="182"/>
      <c r="G99" s="182"/>
      <c r="H99" s="182"/>
      <c r="I99" s="182"/>
      <c r="J99" s="183">
        <f>J208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3"/>
      <c r="C100" s="174"/>
      <c r="D100" s="175" t="s">
        <v>94</v>
      </c>
      <c r="E100" s="176"/>
      <c r="F100" s="176"/>
      <c r="G100" s="176"/>
      <c r="H100" s="176"/>
      <c r="I100" s="176"/>
      <c r="J100" s="177">
        <f>J213</f>
        <v>0</v>
      </c>
      <c r="K100" s="174"/>
      <c r="L100" s="17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9"/>
      <c r="C101" s="180"/>
      <c r="D101" s="181" t="s">
        <v>95</v>
      </c>
      <c r="E101" s="182"/>
      <c r="F101" s="182"/>
      <c r="G101" s="182"/>
      <c r="H101" s="182"/>
      <c r="I101" s="182"/>
      <c r="J101" s="183">
        <f>J214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96</v>
      </c>
      <c r="E102" s="182"/>
      <c r="F102" s="182"/>
      <c r="G102" s="182"/>
      <c r="H102" s="182"/>
      <c r="I102" s="182"/>
      <c r="J102" s="183">
        <f>J222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97</v>
      </c>
      <c r="E103" s="182"/>
      <c r="F103" s="182"/>
      <c r="G103" s="182"/>
      <c r="H103" s="182"/>
      <c r="I103" s="182"/>
      <c r="J103" s="183">
        <f>J328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98</v>
      </c>
      <c r="E104" s="182"/>
      <c r="F104" s="182"/>
      <c r="G104" s="182"/>
      <c r="H104" s="182"/>
      <c r="I104" s="182"/>
      <c r="J104" s="183">
        <f>J393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99</v>
      </c>
      <c r="E105" s="182"/>
      <c r="F105" s="182"/>
      <c r="G105" s="182"/>
      <c r="H105" s="182"/>
      <c r="I105" s="182"/>
      <c r="J105" s="183">
        <f>J425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100</v>
      </c>
      <c r="E106" s="182"/>
      <c r="F106" s="182"/>
      <c r="G106" s="182"/>
      <c r="H106" s="182"/>
      <c r="I106" s="182"/>
      <c r="J106" s="183">
        <f>J502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3"/>
      <c r="C107" s="174"/>
      <c r="D107" s="175" t="s">
        <v>101</v>
      </c>
      <c r="E107" s="176"/>
      <c r="F107" s="176"/>
      <c r="G107" s="176"/>
      <c r="H107" s="176"/>
      <c r="I107" s="176"/>
      <c r="J107" s="177">
        <f>J515</f>
        <v>0</v>
      </c>
      <c r="K107" s="174"/>
      <c r="L107" s="17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9"/>
      <c r="C108" s="180"/>
      <c r="D108" s="181" t="s">
        <v>102</v>
      </c>
      <c r="E108" s="182"/>
      <c r="F108" s="182"/>
      <c r="G108" s="182"/>
      <c r="H108" s="182"/>
      <c r="I108" s="182"/>
      <c r="J108" s="183">
        <f>J516</f>
        <v>0</v>
      </c>
      <c r="K108" s="180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9"/>
      <c r="C109" s="180"/>
      <c r="D109" s="181" t="s">
        <v>103</v>
      </c>
      <c r="E109" s="182"/>
      <c r="F109" s="182"/>
      <c r="G109" s="182"/>
      <c r="H109" s="182"/>
      <c r="I109" s="182"/>
      <c r="J109" s="183">
        <f>J519</f>
        <v>0</v>
      </c>
      <c r="K109" s="180"/>
      <c r="L109" s="18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9"/>
      <c r="C110" s="180"/>
      <c r="D110" s="181" t="s">
        <v>104</v>
      </c>
      <c r="E110" s="182"/>
      <c r="F110" s="182"/>
      <c r="G110" s="182"/>
      <c r="H110" s="182"/>
      <c r="I110" s="182"/>
      <c r="J110" s="183">
        <f>J522</f>
        <v>0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105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E7</f>
        <v>Oprava podlahy a obložení tělocvičny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21</v>
      </c>
      <c r="D122" s="41"/>
      <c r="E122" s="41"/>
      <c r="F122" s="28" t="str">
        <f>F10</f>
        <v>ZŠ a MŠ Weberova 1/1090, Praha 5</v>
      </c>
      <c r="G122" s="41"/>
      <c r="H122" s="41"/>
      <c r="I122" s="33" t="s">
        <v>23</v>
      </c>
      <c r="J122" s="80" t="str">
        <f>IF(J10="","",J10)</f>
        <v>4. 3. 2022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25</v>
      </c>
      <c r="D124" s="41"/>
      <c r="E124" s="41"/>
      <c r="F124" s="28" t="str">
        <f>E13</f>
        <v xml:space="preserve"> </v>
      </c>
      <c r="G124" s="41"/>
      <c r="H124" s="41"/>
      <c r="I124" s="33" t="s">
        <v>31</v>
      </c>
      <c r="J124" s="37" t="str">
        <f>E19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29</v>
      </c>
      <c r="D125" s="41"/>
      <c r="E125" s="41"/>
      <c r="F125" s="28" t="str">
        <f>IF(E16="","",E16)</f>
        <v>Vyplň údaj</v>
      </c>
      <c r="G125" s="41"/>
      <c r="H125" s="41"/>
      <c r="I125" s="33" t="s">
        <v>33</v>
      </c>
      <c r="J125" s="37" t="str">
        <f>E22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85"/>
      <c r="B127" s="186"/>
      <c r="C127" s="187" t="s">
        <v>106</v>
      </c>
      <c r="D127" s="188" t="s">
        <v>60</v>
      </c>
      <c r="E127" s="188" t="s">
        <v>56</v>
      </c>
      <c r="F127" s="188" t="s">
        <v>57</v>
      </c>
      <c r="G127" s="188" t="s">
        <v>107</v>
      </c>
      <c r="H127" s="188" t="s">
        <v>108</v>
      </c>
      <c r="I127" s="188" t="s">
        <v>109</v>
      </c>
      <c r="J127" s="188" t="s">
        <v>86</v>
      </c>
      <c r="K127" s="189" t="s">
        <v>110</v>
      </c>
      <c r="L127" s="190"/>
      <c r="M127" s="101" t="s">
        <v>1</v>
      </c>
      <c r="N127" s="102" t="s">
        <v>39</v>
      </c>
      <c r="O127" s="102" t="s">
        <v>111</v>
      </c>
      <c r="P127" s="102" t="s">
        <v>112</v>
      </c>
      <c r="Q127" s="102" t="s">
        <v>113</v>
      </c>
      <c r="R127" s="102" t="s">
        <v>114</v>
      </c>
      <c r="S127" s="102" t="s">
        <v>115</v>
      </c>
      <c r="T127" s="103" t="s">
        <v>116</v>
      </c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85"/>
      <c r="AE127" s="185"/>
    </row>
    <row r="128" s="2" customFormat="1" ht="22.8" customHeight="1">
      <c r="A128" s="39"/>
      <c r="B128" s="40"/>
      <c r="C128" s="108" t="s">
        <v>117</v>
      </c>
      <c r="D128" s="41"/>
      <c r="E128" s="41"/>
      <c r="F128" s="41"/>
      <c r="G128" s="41"/>
      <c r="H128" s="41"/>
      <c r="I128" s="41"/>
      <c r="J128" s="191">
        <f>BK128</f>
        <v>0</v>
      </c>
      <c r="K128" s="41"/>
      <c r="L128" s="45"/>
      <c r="M128" s="104"/>
      <c r="N128" s="192"/>
      <c r="O128" s="105"/>
      <c r="P128" s="193">
        <f>P129+P213+P515</f>
        <v>0</v>
      </c>
      <c r="Q128" s="105"/>
      <c r="R128" s="193">
        <f>R129+R213+R515</f>
        <v>60.758130606919991</v>
      </c>
      <c r="S128" s="105"/>
      <c r="T128" s="194">
        <f>T129+T213+T515</f>
        <v>22.639088999999998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74</v>
      </c>
      <c r="AU128" s="18" t="s">
        <v>88</v>
      </c>
      <c r="BK128" s="195">
        <f>BK129+BK213+BK515</f>
        <v>0</v>
      </c>
    </row>
    <row r="129" s="12" customFormat="1" ht="25.92" customHeight="1">
      <c r="A129" s="12"/>
      <c r="B129" s="196"/>
      <c r="C129" s="197"/>
      <c r="D129" s="198" t="s">
        <v>74</v>
      </c>
      <c r="E129" s="199" t="s">
        <v>118</v>
      </c>
      <c r="F129" s="199" t="s">
        <v>119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P130+P144+P193+P208</f>
        <v>0</v>
      </c>
      <c r="Q129" s="204"/>
      <c r="R129" s="205">
        <f>R130+R144+R193+R208</f>
        <v>49.235327999999996</v>
      </c>
      <c r="S129" s="204"/>
      <c r="T129" s="206">
        <f>T130+T144+T193+T208</f>
        <v>1.1658900000000001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80</v>
      </c>
      <c r="AT129" s="208" t="s">
        <v>74</v>
      </c>
      <c r="AU129" s="208" t="s">
        <v>75</v>
      </c>
      <c r="AY129" s="207" t="s">
        <v>120</v>
      </c>
      <c r="BK129" s="209">
        <f>BK130+BK144+BK193+BK208</f>
        <v>0</v>
      </c>
    </row>
    <row r="130" s="12" customFormat="1" ht="22.8" customHeight="1">
      <c r="A130" s="12"/>
      <c r="B130" s="196"/>
      <c r="C130" s="197"/>
      <c r="D130" s="198" t="s">
        <v>74</v>
      </c>
      <c r="E130" s="210" t="s">
        <v>121</v>
      </c>
      <c r="F130" s="210" t="s">
        <v>122</v>
      </c>
      <c r="G130" s="197"/>
      <c r="H130" s="197"/>
      <c r="I130" s="200"/>
      <c r="J130" s="211">
        <f>BK130</f>
        <v>0</v>
      </c>
      <c r="K130" s="197"/>
      <c r="L130" s="202"/>
      <c r="M130" s="203"/>
      <c r="N130" s="204"/>
      <c r="O130" s="204"/>
      <c r="P130" s="205">
        <f>SUM(P131:P143)</f>
        <v>0</v>
      </c>
      <c r="Q130" s="204"/>
      <c r="R130" s="205">
        <f>SUM(R131:R143)</f>
        <v>49.173095999999994</v>
      </c>
      <c r="S130" s="204"/>
      <c r="T130" s="206">
        <f>SUM(T131:T143)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80</v>
      </c>
      <c r="AT130" s="208" t="s">
        <v>74</v>
      </c>
      <c r="AU130" s="208" t="s">
        <v>80</v>
      </c>
      <c r="AY130" s="207" t="s">
        <v>120</v>
      </c>
      <c r="BK130" s="209">
        <f>SUM(BK131:BK143)</f>
        <v>0</v>
      </c>
    </row>
    <row r="131" s="2" customFormat="1" ht="24.15" customHeight="1">
      <c r="A131" s="39"/>
      <c r="B131" s="40"/>
      <c r="C131" s="212" t="s">
        <v>80</v>
      </c>
      <c r="D131" s="212" t="s">
        <v>123</v>
      </c>
      <c r="E131" s="213" t="s">
        <v>124</v>
      </c>
      <c r="F131" s="214" t="s">
        <v>125</v>
      </c>
      <c r="G131" s="215" t="s">
        <v>126</v>
      </c>
      <c r="H131" s="216">
        <v>61.399999999999999</v>
      </c>
      <c r="I131" s="217"/>
      <c r="J131" s="218">
        <f>ROUND(I131*H131,2)</f>
        <v>0</v>
      </c>
      <c r="K131" s="214" t="s">
        <v>127</v>
      </c>
      <c r="L131" s="45"/>
      <c r="M131" s="219" t="s">
        <v>1</v>
      </c>
      <c r="N131" s="220" t="s">
        <v>40</v>
      </c>
      <c r="O131" s="92"/>
      <c r="P131" s="221">
        <f>O131*H131</f>
        <v>0</v>
      </c>
      <c r="Q131" s="221">
        <v>0.017000000000000001</v>
      </c>
      <c r="R131" s="221">
        <f>Q131*H131</f>
        <v>1.0438000000000001</v>
      </c>
      <c r="S131" s="221">
        <v>0</v>
      </c>
      <c r="T131" s="22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3" t="s">
        <v>128</v>
      </c>
      <c r="AT131" s="223" t="s">
        <v>123</v>
      </c>
      <c r="AU131" s="223" t="s">
        <v>82</v>
      </c>
      <c r="AY131" s="18" t="s">
        <v>120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80</v>
      </c>
      <c r="BK131" s="224">
        <f>ROUND(I131*H131,2)</f>
        <v>0</v>
      </c>
      <c r="BL131" s="18" t="s">
        <v>128</v>
      </c>
      <c r="BM131" s="223" t="s">
        <v>129</v>
      </c>
    </row>
    <row r="132" s="2" customFormat="1">
      <c r="A132" s="39"/>
      <c r="B132" s="40"/>
      <c r="C132" s="41"/>
      <c r="D132" s="225" t="s">
        <v>130</v>
      </c>
      <c r="E132" s="41"/>
      <c r="F132" s="226" t="s">
        <v>131</v>
      </c>
      <c r="G132" s="41"/>
      <c r="H132" s="41"/>
      <c r="I132" s="227"/>
      <c r="J132" s="41"/>
      <c r="K132" s="41"/>
      <c r="L132" s="45"/>
      <c r="M132" s="228"/>
      <c r="N132" s="22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130</v>
      </c>
      <c r="AU132" s="18" t="s">
        <v>82</v>
      </c>
    </row>
    <row r="133" s="13" customFormat="1">
      <c r="A133" s="13"/>
      <c r="B133" s="230"/>
      <c r="C133" s="231"/>
      <c r="D133" s="232" t="s">
        <v>132</v>
      </c>
      <c r="E133" s="233" t="s">
        <v>1</v>
      </c>
      <c r="F133" s="234" t="s">
        <v>133</v>
      </c>
      <c r="G133" s="231"/>
      <c r="H133" s="233" t="s">
        <v>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132</v>
      </c>
      <c r="AU133" s="240" t="s">
        <v>82</v>
      </c>
      <c r="AV133" s="13" t="s">
        <v>80</v>
      </c>
      <c r="AW133" s="13" t="s">
        <v>32</v>
      </c>
      <c r="AX133" s="13" t="s">
        <v>75</v>
      </c>
      <c r="AY133" s="240" t="s">
        <v>120</v>
      </c>
    </row>
    <row r="134" s="14" customFormat="1">
      <c r="A134" s="14"/>
      <c r="B134" s="241"/>
      <c r="C134" s="242"/>
      <c r="D134" s="232" t="s">
        <v>132</v>
      </c>
      <c r="E134" s="243" t="s">
        <v>1</v>
      </c>
      <c r="F134" s="244" t="s">
        <v>134</v>
      </c>
      <c r="G134" s="242"/>
      <c r="H134" s="245">
        <v>61.399999999999999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132</v>
      </c>
      <c r="AU134" s="251" t="s">
        <v>82</v>
      </c>
      <c r="AV134" s="14" t="s">
        <v>82</v>
      </c>
      <c r="AW134" s="14" t="s">
        <v>32</v>
      </c>
      <c r="AX134" s="14" t="s">
        <v>75</v>
      </c>
      <c r="AY134" s="251" t="s">
        <v>120</v>
      </c>
    </row>
    <row r="135" s="15" customFormat="1">
      <c r="A135" s="15"/>
      <c r="B135" s="252"/>
      <c r="C135" s="253"/>
      <c r="D135" s="232" t="s">
        <v>132</v>
      </c>
      <c r="E135" s="254" t="s">
        <v>1</v>
      </c>
      <c r="F135" s="255" t="s">
        <v>135</v>
      </c>
      <c r="G135" s="253"/>
      <c r="H135" s="256">
        <v>61.399999999999999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2" t="s">
        <v>132</v>
      </c>
      <c r="AU135" s="262" t="s">
        <v>82</v>
      </c>
      <c r="AV135" s="15" t="s">
        <v>136</v>
      </c>
      <c r="AW135" s="15" t="s">
        <v>32</v>
      </c>
      <c r="AX135" s="15" t="s">
        <v>75</v>
      </c>
      <c r="AY135" s="262" t="s">
        <v>120</v>
      </c>
    </row>
    <row r="136" s="16" customFormat="1">
      <c r="A136" s="16"/>
      <c r="B136" s="263"/>
      <c r="C136" s="264"/>
      <c r="D136" s="232" t="s">
        <v>132</v>
      </c>
      <c r="E136" s="265" t="s">
        <v>1</v>
      </c>
      <c r="F136" s="266" t="s">
        <v>137</v>
      </c>
      <c r="G136" s="264"/>
      <c r="H136" s="267">
        <v>61.399999999999999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2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73" t="s">
        <v>132</v>
      </c>
      <c r="AU136" s="273" t="s">
        <v>82</v>
      </c>
      <c r="AV136" s="16" t="s">
        <v>128</v>
      </c>
      <c r="AW136" s="16" t="s">
        <v>32</v>
      </c>
      <c r="AX136" s="16" t="s">
        <v>80</v>
      </c>
      <c r="AY136" s="273" t="s">
        <v>120</v>
      </c>
    </row>
    <row r="137" s="2" customFormat="1" ht="24.15" customHeight="1">
      <c r="A137" s="39"/>
      <c r="B137" s="40"/>
      <c r="C137" s="212" t="s">
        <v>82</v>
      </c>
      <c r="D137" s="212" t="s">
        <v>123</v>
      </c>
      <c r="E137" s="213" t="s">
        <v>138</v>
      </c>
      <c r="F137" s="214" t="s">
        <v>139</v>
      </c>
      <c r="G137" s="215" t="s">
        <v>126</v>
      </c>
      <c r="H137" s="216">
        <v>538.60000000000002</v>
      </c>
      <c r="I137" s="217"/>
      <c r="J137" s="218">
        <f>ROUND(I137*H137,2)</f>
        <v>0</v>
      </c>
      <c r="K137" s="214" t="s">
        <v>127</v>
      </c>
      <c r="L137" s="45"/>
      <c r="M137" s="219" t="s">
        <v>1</v>
      </c>
      <c r="N137" s="220" t="s">
        <v>40</v>
      </c>
      <c r="O137" s="92"/>
      <c r="P137" s="221">
        <f>O137*H137</f>
        <v>0</v>
      </c>
      <c r="Q137" s="221">
        <v>0.089359999999999995</v>
      </c>
      <c r="R137" s="221">
        <f>Q137*H137</f>
        <v>48.129295999999997</v>
      </c>
      <c r="S137" s="221">
        <v>0</v>
      </c>
      <c r="T137" s="22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3" t="s">
        <v>128</v>
      </c>
      <c r="AT137" s="223" t="s">
        <v>123</v>
      </c>
      <c r="AU137" s="223" t="s">
        <v>82</v>
      </c>
      <c r="AY137" s="18" t="s">
        <v>120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80</v>
      </c>
      <c r="BK137" s="224">
        <f>ROUND(I137*H137,2)</f>
        <v>0</v>
      </c>
      <c r="BL137" s="18" t="s">
        <v>128</v>
      </c>
      <c r="BM137" s="223" t="s">
        <v>140</v>
      </c>
    </row>
    <row r="138" s="2" customFormat="1">
      <c r="A138" s="39"/>
      <c r="B138" s="40"/>
      <c r="C138" s="41"/>
      <c r="D138" s="225" t="s">
        <v>130</v>
      </c>
      <c r="E138" s="41"/>
      <c r="F138" s="226" t="s">
        <v>141</v>
      </c>
      <c r="G138" s="41"/>
      <c r="H138" s="41"/>
      <c r="I138" s="227"/>
      <c r="J138" s="41"/>
      <c r="K138" s="41"/>
      <c r="L138" s="45"/>
      <c r="M138" s="228"/>
      <c r="N138" s="229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130</v>
      </c>
      <c r="AU138" s="18" t="s">
        <v>82</v>
      </c>
    </row>
    <row r="139" s="13" customFormat="1">
      <c r="A139" s="13"/>
      <c r="B139" s="230"/>
      <c r="C139" s="231"/>
      <c r="D139" s="232" t="s">
        <v>132</v>
      </c>
      <c r="E139" s="233" t="s">
        <v>1</v>
      </c>
      <c r="F139" s="234" t="s">
        <v>142</v>
      </c>
      <c r="G139" s="231"/>
      <c r="H139" s="233" t="s">
        <v>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132</v>
      </c>
      <c r="AU139" s="240" t="s">
        <v>82</v>
      </c>
      <c r="AV139" s="13" t="s">
        <v>80</v>
      </c>
      <c r="AW139" s="13" t="s">
        <v>32</v>
      </c>
      <c r="AX139" s="13" t="s">
        <v>75</v>
      </c>
      <c r="AY139" s="240" t="s">
        <v>120</v>
      </c>
    </row>
    <row r="140" s="14" customFormat="1">
      <c r="A140" s="14"/>
      <c r="B140" s="241"/>
      <c r="C140" s="242"/>
      <c r="D140" s="232" t="s">
        <v>132</v>
      </c>
      <c r="E140" s="243" t="s">
        <v>1</v>
      </c>
      <c r="F140" s="244" t="s">
        <v>143</v>
      </c>
      <c r="G140" s="242"/>
      <c r="H140" s="245">
        <v>494.5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132</v>
      </c>
      <c r="AU140" s="251" t="s">
        <v>82</v>
      </c>
      <c r="AV140" s="14" t="s">
        <v>82</v>
      </c>
      <c r="AW140" s="14" t="s">
        <v>32</v>
      </c>
      <c r="AX140" s="14" t="s">
        <v>75</v>
      </c>
      <c r="AY140" s="251" t="s">
        <v>120</v>
      </c>
    </row>
    <row r="141" s="13" customFormat="1">
      <c r="A141" s="13"/>
      <c r="B141" s="230"/>
      <c r="C141" s="231"/>
      <c r="D141" s="232" t="s">
        <v>132</v>
      </c>
      <c r="E141" s="233" t="s">
        <v>1</v>
      </c>
      <c r="F141" s="234" t="s">
        <v>133</v>
      </c>
      <c r="G141" s="231"/>
      <c r="H141" s="233" t="s">
        <v>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132</v>
      </c>
      <c r="AU141" s="240" t="s">
        <v>82</v>
      </c>
      <c r="AV141" s="13" t="s">
        <v>80</v>
      </c>
      <c r="AW141" s="13" t="s">
        <v>32</v>
      </c>
      <c r="AX141" s="13" t="s">
        <v>75</v>
      </c>
      <c r="AY141" s="240" t="s">
        <v>120</v>
      </c>
    </row>
    <row r="142" s="14" customFormat="1">
      <c r="A142" s="14"/>
      <c r="B142" s="241"/>
      <c r="C142" s="242"/>
      <c r="D142" s="232" t="s">
        <v>132</v>
      </c>
      <c r="E142" s="243" t="s">
        <v>1</v>
      </c>
      <c r="F142" s="244" t="s">
        <v>144</v>
      </c>
      <c r="G142" s="242"/>
      <c r="H142" s="245">
        <v>44.100000000000001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132</v>
      </c>
      <c r="AU142" s="251" t="s">
        <v>82</v>
      </c>
      <c r="AV142" s="14" t="s">
        <v>82</v>
      </c>
      <c r="AW142" s="14" t="s">
        <v>32</v>
      </c>
      <c r="AX142" s="14" t="s">
        <v>75</v>
      </c>
      <c r="AY142" s="251" t="s">
        <v>120</v>
      </c>
    </row>
    <row r="143" s="16" customFormat="1">
      <c r="A143" s="16"/>
      <c r="B143" s="263"/>
      <c r="C143" s="264"/>
      <c r="D143" s="232" t="s">
        <v>132</v>
      </c>
      <c r="E143" s="265" t="s">
        <v>1</v>
      </c>
      <c r="F143" s="266" t="s">
        <v>137</v>
      </c>
      <c r="G143" s="264"/>
      <c r="H143" s="267">
        <v>538.60000000000002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3" t="s">
        <v>132</v>
      </c>
      <c r="AU143" s="273" t="s">
        <v>82</v>
      </c>
      <c r="AV143" s="16" t="s">
        <v>128</v>
      </c>
      <c r="AW143" s="16" t="s">
        <v>32</v>
      </c>
      <c r="AX143" s="16" t="s">
        <v>80</v>
      </c>
      <c r="AY143" s="273" t="s">
        <v>120</v>
      </c>
    </row>
    <row r="144" s="12" customFormat="1" ht="22.8" customHeight="1">
      <c r="A144" s="12"/>
      <c r="B144" s="196"/>
      <c r="C144" s="197"/>
      <c r="D144" s="198" t="s">
        <v>74</v>
      </c>
      <c r="E144" s="210" t="s">
        <v>145</v>
      </c>
      <c r="F144" s="210" t="s">
        <v>146</v>
      </c>
      <c r="G144" s="197"/>
      <c r="H144" s="197"/>
      <c r="I144" s="200"/>
      <c r="J144" s="211">
        <f>BK144</f>
        <v>0</v>
      </c>
      <c r="K144" s="197"/>
      <c r="L144" s="202"/>
      <c r="M144" s="203"/>
      <c r="N144" s="204"/>
      <c r="O144" s="204"/>
      <c r="P144" s="205">
        <f>SUM(P145:P192)</f>
        <v>0</v>
      </c>
      <c r="Q144" s="204"/>
      <c r="R144" s="205">
        <f>SUM(R145:R192)</f>
        <v>0.062231999999999996</v>
      </c>
      <c r="S144" s="204"/>
      <c r="T144" s="206">
        <f>SUM(T145:T192)</f>
        <v>1.1658900000000001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80</v>
      </c>
      <c r="AT144" s="208" t="s">
        <v>74</v>
      </c>
      <c r="AU144" s="208" t="s">
        <v>80</v>
      </c>
      <c r="AY144" s="207" t="s">
        <v>120</v>
      </c>
      <c r="BK144" s="209">
        <f>SUM(BK145:BK192)</f>
        <v>0</v>
      </c>
    </row>
    <row r="145" s="2" customFormat="1" ht="24.15" customHeight="1">
      <c r="A145" s="39"/>
      <c r="B145" s="40"/>
      <c r="C145" s="212" t="s">
        <v>136</v>
      </c>
      <c r="D145" s="212" t="s">
        <v>123</v>
      </c>
      <c r="E145" s="213" t="s">
        <v>147</v>
      </c>
      <c r="F145" s="214" t="s">
        <v>148</v>
      </c>
      <c r="G145" s="215" t="s">
        <v>149</v>
      </c>
      <c r="H145" s="216">
        <v>6</v>
      </c>
      <c r="I145" s="217"/>
      <c r="J145" s="218">
        <f>ROUND(I145*H145,2)</f>
        <v>0</v>
      </c>
      <c r="K145" s="214" t="s">
        <v>127</v>
      </c>
      <c r="L145" s="45"/>
      <c r="M145" s="219" t="s">
        <v>1</v>
      </c>
      <c r="N145" s="220" t="s">
        <v>40</v>
      </c>
      <c r="O145" s="92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3" t="s">
        <v>128</v>
      </c>
      <c r="AT145" s="223" t="s">
        <v>123</v>
      </c>
      <c r="AU145" s="223" t="s">
        <v>82</v>
      </c>
      <c r="AY145" s="18" t="s">
        <v>120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80</v>
      </c>
      <c r="BK145" s="224">
        <f>ROUND(I145*H145,2)</f>
        <v>0</v>
      </c>
      <c r="BL145" s="18" t="s">
        <v>128</v>
      </c>
      <c r="BM145" s="223" t="s">
        <v>150</v>
      </c>
    </row>
    <row r="146" s="2" customFormat="1">
      <c r="A146" s="39"/>
      <c r="B146" s="40"/>
      <c r="C146" s="41"/>
      <c r="D146" s="225" t="s">
        <v>130</v>
      </c>
      <c r="E146" s="41"/>
      <c r="F146" s="226" t="s">
        <v>151</v>
      </c>
      <c r="G146" s="41"/>
      <c r="H146" s="41"/>
      <c r="I146" s="227"/>
      <c r="J146" s="41"/>
      <c r="K146" s="41"/>
      <c r="L146" s="45"/>
      <c r="M146" s="228"/>
      <c r="N146" s="22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130</v>
      </c>
      <c r="AU146" s="18" t="s">
        <v>82</v>
      </c>
    </row>
    <row r="147" s="2" customFormat="1" ht="24.15" customHeight="1">
      <c r="A147" s="39"/>
      <c r="B147" s="40"/>
      <c r="C147" s="212" t="s">
        <v>128</v>
      </c>
      <c r="D147" s="212" t="s">
        <v>123</v>
      </c>
      <c r="E147" s="213" t="s">
        <v>152</v>
      </c>
      <c r="F147" s="214" t="s">
        <v>153</v>
      </c>
      <c r="G147" s="215" t="s">
        <v>149</v>
      </c>
      <c r="H147" s="216">
        <v>30</v>
      </c>
      <c r="I147" s="217"/>
      <c r="J147" s="218">
        <f>ROUND(I147*H147,2)</f>
        <v>0</v>
      </c>
      <c r="K147" s="214" t="s">
        <v>127</v>
      </c>
      <c r="L147" s="45"/>
      <c r="M147" s="219" t="s">
        <v>1</v>
      </c>
      <c r="N147" s="220" t="s">
        <v>40</v>
      </c>
      <c r="O147" s="92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3" t="s">
        <v>128</v>
      </c>
      <c r="AT147" s="223" t="s">
        <v>123</v>
      </c>
      <c r="AU147" s="223" t="s">
        <v>82</v>
      </c>
      <c r="AY147" s="18" t="s">
        <v>120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80</v>
      </c>
      <c r="BK147" s="224">
        <f>ROUND(I147*H147,2)</f>
        <v>0</v>
      </c>
      <c r="BL147" s="18" t="s">
        <v>128</v>
      </c>
      <c r="BM147" s="223" t="s">
        <v>154</v>
      </c>
    </row>
    <row r="148" s="2" customFormat="1">
      <c r="A148" s="39"/>
      <c r="B148" s="40"/>
      <c r="C148" s="41"/>
      <c r="D148" s="225" t="s">
        <v>130</v>
      </c>
      <c r="E148" s="41"/>
      <c r="F148" s="226" t="s">
        <v>155</v>
      </c>
      <c r="G148" s="41"/>
      <c r="H148" s="41"/>
      <c r="I148" s="227"/>
      <c r="J148" s="41"/>
      <c r="K148" s="41"/>
      <c r="L148" s="45"/>
      <c r="M148" s="228"/>
      <c r="N148" s="22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130</v>
      </c>
      <c r="AU148" s="18" t="s">
        <v>82</v>
      </c>
    </row>
    <row r="149" s="14" customFormat="1">
      <c r="A149" s="14"/>
      <c r="B149" s="241"/>
      <c r="C149" s="242"/>
      <c r="D149" s="232" t="s">
        <v>132</v>
      </c>
      <c r="E149" s="242"/>
      <c r="F149" s="244" t="s">
        <v>156</v>
      </c>
      <c r="G149" s="242"/>
      <c r="H149" s="245">
        <v>30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132</v>
      </c>
      <c r="AU149" s="251" t="s">
        <v>82</v>
      </c>
      <c r="AV149" s="14" t="s">
        <v>82</v>
      </c>
      <c r="AW149" s="14" t="s">
        <v>4</v>
      </c>
      <c r="AX149" s="14" t="s">
        <v>80</v>
      </c>
      <c r="AY149" s="251" t="s">
        <v>120</v>
      </c>
    </row>
    <row r="150" s="2" customFormat="1" ht="24.15" customHeight="1">
      <c r="A150" s="39"/>
      <c r="B150" s="40"/>
      <c r="C150" s="212" t="s">
        <v>157</v>
      </c>
      <c r="D150" s="212" t="s">
        <v>123</v>
      </c>
      <c r="E150" s="213" t="s">
        <v>158</v>
      </c>
      <c r="F150" s="214" t="s">
        <v>159</v>
      </c>
      <c r="G150" s="215" t="s">
        <v>149</v>
      </c>
      <c r="H150" s="216">
        <v>6</v>
      </c>
      <c r="I150" s="217"/>
      <c r="J150" s="218">
        <f>ROUND(I150*H150,2)</f>
        <v>0</v>
      </c>
      <c r="K150" s="214" t="s">
        <v>127</v>
      </c>
      <c r="L150" s="45"/>
      <c r="M150" s="219" t="s">
        <v>1</v>
      </c>
      <c r="N150" s="220" t="s">
        <v>40</v>
      </c>
      <c r="O150" s="92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3" t="s">
        <v>128</v>
      </c>
      <c r="AT150" s="223" t="s">
        <v>123</v>
      </c>
      <c r="AU150" s="223" t="s">
        <v>82</v>
      </c>
      <c r="AY150" s="18" t="s">
        <v>120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80</v>
      </c>
      <c r="BK150" s="224">
        <f>ROUND(I150*H150,2)</f>
        <v>0</v>
      </c>
      <c r="BL150" s="18" t="s">
        <v>128</v>
      </c>
      <c r="BM150" s="223" t="s">
        <v>160</v>
      </c>
    </row>
    <row r="151" s="2" customFormat="1">
      <c r="A151" s="39"/>
      <c r="B151" s="40"/>
      <c r="C151" s="41"/>
      <c r="D151" s="225" t="s">
        <v>130</v>
      </c>
      <c r="E151" s="41"/>
      <c r="F151" s="226" t="s">
        <v>161</v>
      </c>
      <c r="G151" s="41"/>
      <c r="H151" s="41"/>
      <c r="I151" s="227"/>
      <c r="J151" s="41"/>
      <c r="K151" s="41"/>
      <c r="L151" s="45"/>
      <c r="M151" s="228"/>
      <c r="N151" s="22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130</v>
      </c>
      <c r="AU151" s="18" t="s">
        <v>82</v>
      </c>
    </row>
    <row r="152" s="2" customFormat="1" ht="24.15" customHeight="1">
      <c r="A152" s="39"/>
      <c r="B152" s="40"/>
      <c r="C152" s="212" t="s">
        <v>121</v>
      </c>
      <c r="D152" s="212" t="s">
        <v>123</v>
      </c>
      <c r="E152" s="213" t="s">
        <v>162</v>
      </c>
      <c r="F152" s="214" t="s">
        <v>163</v>
      </c>
      <c r="G152" s="215" t="s">
        <v>126</v>
      </c>
      <c r="H152" s="216">
        <v>44.100000000000001</v>
      </c>
      <c r="I152" s="217"/>
      <c r="J152" s="218">
        <f>ROUND(I152*H152,2)</f>
        <v>0</v>
      </c>
      <c r="K152" s="214" t="s">
        <v>127</v>
      </c>
      <c r="L152" s="45"/>
      <c r="M152" s="219" t="s">
        <v>1</v>
      </c>
      <c r="N152" s="220" t="s">
        <v>40</v>
      </c>
      <c r="O152" s="92"/>
      <c r="P152" s="221">
        <f>O152*H152</f>
        <v>0</v>
      </c>
      <c r="Q152" s="221">
        <v>4.0000000000000003E-05</v>
      </c>
      <c r="R152" s="221">
        <f>Q152*H152</f>
        <v>0.0017640000000000002</v>
      </c>
      <c r="S152" s="221">
        <v>0</v>
      </c>
      <c r="T152" s="22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3" t="s">
        <v>128</v>
      </c>
      <c r="AT152" s="223" t="s">
        <v>123</v>
      </c>
      <c r="AU152" s="223" t="s">
        <v>82</v>
      </c>
      <c r="AY152" s="18" t="s">
        <v>120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80</v>
      </c>
      <c r="BK152" s="224">
        <f>ROUND(I152*H152,2)</f>
        <v>0</v>
      </c>
      <c r="BL152" s="18" t="s">
        <v>128</v>
      </c>
      <c r="BM152" s="223" t="s">
        <v>164</v>
      </c>
    </row>
    <row r="153" s="2" customFormat="1">
      <c r="A153" s="39"/>
      <c r="B153" s="40"/>
      <c r="C153" s="41"/>
      <c r="D153" s="225" t="s">
        <v>130</v>
      </c>
      <c r="E153" s="41"/>
      <c r="F153" s="226" t="s">
        <v>165</v>
      </c>
      <c r="G153" s="41"/>
      <c r="H153" s="41"/>
      <c r="I153" s="227"/>
      <c r="J153" s="41"/>
      <c r="K153" s="41"/>
      <c r="L153" s="45"/>
      <c r="M153" s="228"/>
      <c r="N153" s="229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130</v>
      </c>
      <c r="AU153" s="18" t="s">
        <v>82</v>
      </c>
    </row>
    <row r="154" s="13" customFormat="1">
      <c r="A154" s="13"/>
      <c r="B154" s="230"/>
      <c r="C154" s="231"/>
      <c r="D154" s="232" t="s">
        <v>132</v>
      </c>
      <c r="E154" s="233" t="s">
        <v>1</v>
      </c>
      <c r="F154" s="234" t="s">
        <v>133</v>
      </c>
      <c r="G154" s="231"/>
      <c r="H154" s="233" t="s">
        <v>1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132</v>
      </c>
      <c r="AU154" s="240" t="s">
        <v>82</v>
      </c>
      <c r="AV154" s="13" t="s">
        <v>80</v>
      </c>
      <c r="AW154" s="13" t="s">
        <v>32</v>
      </c>
      <c r="AX154" s="13" t="s">
        <v>75</v>
      </c>
      <c r="AY154" s="240" t="s">
        <v>120</v>
      </c>
    </row>
    <row r="155" s="14" customFormat="1">
      <c r="A155" s="14"/>
      <c r="B155" s="241"/>
      <c r="C155" s="242"/>
      <c r="D155" s="232" t="s">
        <v>132</v>
      </c>
      <c r="E155" s="243" t="s">
        <v>1</v>
      </c>
      <c r="F155" s="244" t="s">
        <v>144</v>
      </c>
      <c r="G155" s="242"/>
      <c r="H155" s="245">
        <v>44.100000000000001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132</v>
      </c>
      <c r="AU155" s="251" t="s">
        <v>82</v>
      </c>
      <c r="AV155" s="14" t="s">
        <v>82</v>
      </c>
      <c r="AW155" s="14" t="s">
        <v>32</v>
      </c>
      <c r="AX155" s="14" t="s">
        <v>80</v>
      </c>
      <c r="AY155" s="251" t="s">
        <v>120</v>
      </c>
    </row>
    <row r="156" s="2" customFormat="1" ht="24.15" customHeight="1">
      <c r="A156" s="39"/>
      <c r="B156" s="40"/>
      <c r="C156" s="212" t="s">
        <v>166</v>
      </c>
      <c r="D156" s="212" t="s">
        <v>123</v>
      </c>
      <c r="E156" s="213" t="s">
        <v>167</v>
      </c>
      <c r="F156" s="214" t="s">
        <v>168</v>
      </c>
      <c r="G156" s="215" t="s">
        <v>126</v>
      </c>
      <c r="H156" s="216">
        <v>494.10000000000002</v>
      </c>
      <c r="I156" s="217"/>
      <c r="J156" s="218">
        <f>ROUND(I156*H156,2)</f>
        <v>0</v>
      </c>
      <c r="K156" s="214" t="s">
        <v>127</v>
      </c>
      <c r="L156" s="45"/>
      <c r="M156" s="219" t="s">
        <v>1</v>
      </c>
      <c r="N156" s="220" t="s">
        <v>40</v>
      </c>
      <c r="O156" s="92"/>
      <c r="P156" s="221">
        <f>O156*H156</f>
        <v>0</v>
      </c>
      <c r="Q156" s="221">
        <v>4.0000000000000003E-05</v>
      </c>
      <c r="R156" s="221">
        <f>Q156*H156</f>
        <v>0.019764000000000004</v>
      </c>
      <c r="S156" s="221">
        <v>0</v>
      </c>
      <c r="T156" s="22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3" t="s">
        <v>128</v>
      </c>
      <c r="AT156" s="223" t="s">
        <v>123</v>
      </c>
      <c r="AU156" s="223" t="s">
        <v>82</v>
      </c>
      <c r="AY156" s="18" t="s">
        <v>120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8" t="s">
        <v>80</v>
      </c>
      <c r="BK156" s="224">
        <f>ROUND(I156*H156,2)</f>
        <v>0</v>
      </c>
      <c r="BL156" s="18" t="s">
        <v>128</v>
      </c>
      <c r="BM156" s="223" t="s">
        <v>169</v>
      </c>
    </row>
    <row r="157" s="2" customFormat="1">
      <c r="A157" s="39"/>
      <c r="B157" s="40"/>
      <c r="C157" s="41"/>
      <c r="D157" s="225" t="s">
        <v>130</v>
      </c>
      <c r="E157" s="41"/>
      <c r="F157" s="226" t="s">
        <v>170</v>
      </c>
      <c r="G157" s="41"/>
      <c r="H157" s="41"/>
      <c r="I157" s="227"/>
      <c r="J157" s="41"/>
      <c r="K157" s="41"/>
      <c r="L157" s="45"/>
      <c r="M157" s="228"/>
      <c r="N157" s="22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130</v>
      </c>
      <c r="AU157" s="18" t="s">
        <v>82</v>
      </c>
    </row>
    <row r="158" s="13" customFormat="1">
      <c r="A158" s="13"/>
      <c r="B158" s="230"/>
      <c r="C158" s="231"/>
      <c r="D158" s="232" t="s">
        <v>132</v>
      </c>
      <c r="E158" s="233" t="s">
        <v>1</v>
      </c>
      <c r="F158" s="234" t="s">
        <v>142</v>
      </c>
      <c r="G158" s="231"/>
      <c r="H158" s="233" t="s">
        <v>1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132</v>
      </c>
      <c r="AU158" s="240" t="s">
        <v>82</v>
      </c>
      <c r="AV158" s="13" t="s">
        <v>80</v>
      </c>
      <c r="AW158" s="13" t="s">
        <v>32</v>
      </c>
      <c r="AX158" s="13" t="s">
        <v>75</v>
      </c>
      <c r="AY158" s="240" t="s">
        <v>120</v>
      </c>
    </row>
    <row r="159" s="14" customFormat="1">
      <c r="A159" s="14"/>
      <c r="B159" s="241"/>
      <c r="C159" s="242"/>
      <c r="D159" s="232" t="s">
        <v>132</v>
      </c>
      <c r="E159" s="243" t="s">
        <v>1</v>
      </c>
      <c r="F159" s="244" t="s">
        <v>171</v>
      </c>
      <c r="G159" s="242"/>
      <c r="H159" s="245">
        <v>494.10000000000002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132</v>
      </c>
      <c r="AU159" s="251" t="s">
        <v>82</v>
      </c>
      <c r="AV159" s="14" t="s">
        <v>82</v>
      </c>
      <c r="AW159" s="14" t="s">
        <v>32</v>
      </c>
      <c r="AX159" s="14" t="s">
        <v>80</v>
      </c>
      <c r="AY159" s="251" t="s">
        <v>120</v>
      </c>
    </row>
    <row r="160" s="2" customFormat="1" ht="24.15" customHeight="1">
      <c r="A160" s="39"/>
      <c r="B160" s="40"/>
      <c r="C160" s="212" t="s">
        <v>172</v>
      </c>
      <c r="D160" s="212" t="s">
        <v>123</v>
      </c>
      <c r="E160" s="213" t="s">
        <v>173</v>
      </c>
      <c r="F160" s="214" t="s">
        <v>174</v>
      </c>
      <c r="G160" s="215" t="s">
        <v>175</v>
      </c>
      <c r="H160" s="216">
        <v>116</v>
      </c>
      <c r="I160" s="217"/>
      <c r="J160" s="218">
        <f>ROUND(I160*H160,2)</f>
        <v>0</v>
      </c>
      <c r="K160" s="214" t="s">
        <v>127</v>
      </c>
      <c r="L160" s="45"/>
      <c r="M160" s="219" t="s">
        <v>1</v>
      </c>
      <c r="N160" s="220" t="s">
        <v>40</v>
      </c>
      <c r="O160" s="92"/>
      <c r="P160" s="221">
        <f>O160*H160</f>
        <v>0</v>
      </c>
      <c r="Q160" s="221">
        <v>2.0000000000000002E-05</v>
      </c>
      <c r="R160" s="221">
        <f>Q160*H160</f>
        <v>0.00232</v>
      </c>
      <c r="S160" s="221">
        <v>0</v>
      </c>
      <c r="T160" s="22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3" t="s">
        <v>128</v>
      </c>
      <c r="AT160" s="223" t="s">
        <v>123</v>
      </c>
      <c r="AU160" s="223" t="s">
        <v>82</v>
      </c>
      <c r="AY160" s="18" t="s">
        <v>120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8" t="s">
        <v>80</v>
      </c>
      <c r="BK160" s="224">
        <f>ROUND(I160*H160,2)</f>
        <v>0</v>
      </c>
      <c r="BL160" s="18" t="s">
        <v>128</v>
      </c>
      <c r="BM160" s="223" t="s">
        <v>176</v>
      </c>
    </row>
    <row r="161" s="2" customFormat="1">
      <c r="A161" s="39"/>
      <c r="B161" s="40"/>
      <c r="C161" s="41"/>
      <c r="D161" s="225" t="s">
        <v>130</v>
      </c>
      <c r="E161" s="41"/>
      <c r="F161" s="226" t="s">
        <v>177</v>
      </c>
      <c r="G161" s="41"/>
      <c r="H161" s="41"/>
      <c r="I161" s="227"/>
      <c r="J161" s="41"/>
      <c r="K161" s="41"/>
      <c r="L161" s="45"/>
      <c r="M161" s="228"/>
      <c r="N161" s="229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130</v>
      </c>
      <c r="AU161" s="18" t="s">
        <v>82</v>
      </c>
    </row>
    <row r="162" s="14" customFormat="1">
      <c r="A162" s="14"/>
      <c r="B162" s="241"/>
      <c r="C162" s="242"/>
      <c r="D162" s="232" t="s">
        <v>132</v>
      </c>
      <c r="E162" s="243" t="s">
        <v>1</v>
      </c>
      <c r="F162" s="244" t="s">
        <v>178</v>
      </c>
      <c r="G162" s="242"/>
      <c r="H162" s="245">
        <v>96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132</v>
      </c>
      <c r="AU162" s="251" t="s">
        <v>82</v>
      </c>
      <c r="AV162" s="14" t="s">
        <v>82</v>
      </c>
      <c r="AW162" s="14" t="s">
        <v>32</v>
      </c>
      <c r="AX162" s="14" t="s">
        <v>75</v>
      </c>
      <c r="AY162" s="251" t="s">
        <v>120</v>
      </c>
    </row>
    <row r="163" s="14" customFormat="1">
      <c r="A163" s="14"/>
      <c r="B163" s="241"/>
      <c r="C163" s="242"/>
      <c r="D163" s="232" t="s">
        <v>132</v>
      </c>
      <c r="E163" s="243" t="s">
        <v>1</v>
      </c>
      <c r="F163" s="244" t="s">
        <v>179</v>
      </c>
      <c r="G163" s="242"/>
      <c r="H163" s="245">
        <v>20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132</v>
      </c>
      <c r="AU163" s="251" t="s">
        <v>82</v>
      </c>
      <c r="AV163" s="14" t="s">
        <v>82</v>
      </c>
      <c r="AW163" s="14" t="s">
        <v>32</v>
      </c>
      <c r="AX163" s="14" t="s">
        <v>75</v>
      </c>
      <c r="AY163" s="251" t="s">
        <v>120</v>
      </c>
    </row>
    <row r="164" s="16" customFormat="1">
      <c r="A164" s="16"/>
      <c r="B164" s="263"/>
      <c r="C164" s="264"/>
      <c r="D164" s="232" t="s">
        <v>132</v>
      </c>
      <c r="E164" s="265" t="s">
        <v>1</v>
      </c>
      <c r="F164" s="266" t="s">
        <v>137</v>
      </c>
      <c r="G164" s="264"/>
      <c r="H164" s="267">
        <v>116</v>
      </c>
      <c r="I164" s="268"/>
      <c r="J164" s="264"/>
      <c r="K164" s="264"/>
      <c r="L164" s="269"/>
      <c r="M164" s="270"/>
      <c r="N164" s="271"/>
      <c r="O164" s="271"/>
      <c r="P164" s="271"/>
      <c r="Q164" s="271"/>
      <c r="R164" s="271"/>
      <c r="S164" s="271"/>
      <c r="T164" s="272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3" t="s">
        <v>132</v>
      </c>
      <c r="AU164" s="273" t="s">
        <v>82</v>
      </c>
      <c r="AV164" s="16" t="s">
        <v>128</v>
      </c>
      <c r="AW164" s="16" t="s">
        <v>32</v>
      </c>
      <c r="AX164" s="16" t="s">
        <v>80</v>
      </c>
      <c r="AY164" s="273" t="s">
        <v>120</v>
      </c>
    </row>
    <row r="165" s="2" customFormat="1" ht="24.15" customHeight="1">
      <c r="A165" s="39"/>
      <c r="B165" s="40"/>
      <c r="C165" s="212" t="s">
        <v>145</v>
      </c>
      <c r="D165" s="212" t="s">
        <v>123</v>
      </c>
      <c r="E165" s="213" t="s">
        <v>180</v>
      </c>
      <c r="F165" s="214" t="s">
        <v>181</v>
      </c>
      <c r="G165" s="215" t="s">
        <v>175</v>
      </c>
      <c r="H165" s="216">
        <v>18</v>
      </c>
      <c r="I165" s="217"/>
      <c r="J165" s="218">
        <f>ROUND(I165*H165,2)</f>
        <v>0</v>
      </c>
      <c r="K165" s="214" t="s">
        <v>127</v>
      </c>
      <c r="L165" s="45"/>
      <c r="M165" s="219" t="s">
        <v>1</v>
      </c>
      <c r="N165" s="220" t="s">
        <v>40</v>
      </c>
      <c r="O165" s="92"/>
      <c r="P165" s="221">
        <f>O165*H165</f>
        <v>0</v>
      </c>
      <c r="Q165" s="221">
        <v>1.0000000000000001E-05</v>
      </c>
      <c r="R165" s="221">
        <f>Q165*H165</f>
        <v>0.00018000000000000001</v>
      </c>
      <c r="S165" s="221">
        <v>0</v>
      </c>
      <c r="T165" s="22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3" t="s">
        <v>128</v>
      </c>
      <c r="AT165" s="223" t="s">
        <v>123</v>
      </c>
      <c r="AU165" s="223" t="s">
        <v>82</v>
      </c>
      <c r="AY165" s="18" t="s">
        <v>120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80</v>
      </c>
      <c r="BK165" s="224">
        <f>ROUND(I165*H165,2)</f>
        <v>0</v>
      </c>
      <c r="BL165" s="18" t="s">
        <v>128</v>
      </c>
      <c r="BM165" s="223" t="s">
        <v>182</v>
      </c>
    </row>
    <row r="166" s="2" customFormat="1">
      <c r="A166" s="39"/>
      <c r="B166" s="40"/>
      <c r="C166" s="41"/>
      <c r="D166" s="225" t="s">
        <v>130</v>
      </c>
      <c r="E166" s="41"/>
      <c r="F166" s="226" t="s">
        <v>183</v>
      </c>
      <c r="G166" s="41"/>
      <c r="H166" s="41"/>
      <c r="I166" s="227"/>
      <c r="J166" s="41"/>
      <c r="K166" s="41"/>
      <c r="L166" s="45"/>
      <c r="M166" s="228"/>
      <c r="N166" s="229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130</v>
      </c>
      <c r="AU166" s="18" t="s">
        <v>82</v>
      </c>
    </row>
    <row r="167" s="14" customFormat="1">
      <c r="A167" s="14"/>
      <c r="B167" s="241"/>
      <c r="C167" s="242"/>
      <c r="D167" s="232" t="s">
        <v>132</v>
      </c>
      <c r="E167" s="243" t="s">
        <v>1</v>
      </c>
      <c r="F167" s="244" t="s">
        <v>184</v>
      </c>
      <c r="G167" s="242"/>
      <c r="H167" s="245">
        <v>18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132</v>
      </c>
      <c r="AU167" s="251" t="s">
        <v>82</v>
      </c>
      <c r="AV167" s="14" t="s">
        <v>82</v>
      </c>
      <c r="AW167" s="14" t="s">
        <v>32</v>
      </c>
      <c r="AX167" s="14" t="s">
        <v>80</v>
      </c>
      <c r="AY167" s="251" t="s">
        <v>120</v>
      </c>
    </row>
    <row r="168" s="2" customFormat="1" ht="24.15" customHeight="1">
      <c r="A168" s="39"/>
      <c r="B168" s="40"/>
      <c r="C168" s="212" t="s">
        <v>185</v>
      </c>
      <c r="D168" s="212" t="s">
        <v>123</v>
      </c>
      <c r="E168" s="213" t="s">
        <v>186</v>
      </c>
      <c r="F168" s="214" t="s">
        <v>187</v>
      </c>
      <c r="G168" s="215" t="s">
        <v>175</v>
      </c>
      <c r="H168" s="216">
        <v>30</v>
      </c>
      <c r="I168" s="217"/>
      <c r="J168" s="218">
        <f>ROUND(I168*H168,2)</f>
        <v>0</v>
      </c>
      <c r="K168" s="214" t="s">
        <v>127</v>
      </c>
      <c r="L168" s="45"/>
      <c r="M168" s="219" t="s">
        <v>1</v>
      </c>
      <c r="N168" s="220" t="s">
        <v>40</v>
      </c>
      <c r="O168" s="92"/>
      <c r="P168" s="221">
        <f>O168*H168</f>
        <v>0</v>
      </c>
      <c r="Q168" s="221">
        <v>2.0000000000000002E-05</v>
      </c>
      <c r="R168" s="221">
        <f>Q168*H168</f>
        <v>0.00060000000000000006</v>
      </c>
      <c r="S168" s="221">
        <v>0</v>
      </c>
      <c r="T168" s="22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3" t="s">
        <v>128</v>
      </c>
      <c r="AT168" s="223" t="s">
        <v>123</v>
      </c>
      <c r="AU168" s="223" t="s">
        <v>82</v>
      </c>
      <c r="AY168" s="18" t="s">
        <v>120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80</v>
      </c>
      <c r="BK168" s="224">
        <f>ROUND(I168*H168,2)</f>
        <v>0</v>
      </c>
      <c r="BL168" s="18" t="s">
        <v>128</v>
      </c>
      <c r="BM168" s="223" t="s">
        <v>188</v>
      </c>
    </row>
    <row r="169" s="2" customFormat="1">
      <c r="A169" s="39"/>
      <c r="B169" s="40"/>
      <c r="C169" s="41"/>
      <c r="D169" s="225" t="s">
        <v>130</v>
      </c>
      <c r="E169" s="41"/>
      <c r="F169" s="226" t="s">
        <v>189</v>
      </c>
      <c r="G169" s="41"/>
      <c r="H169" s="41"/>
      <c r="I169" s="227"/>
      <c r="J169" s="41"/>
      <c r="K169" s="41"/>
      <c r="L169" s="45"/>
      <c r="M169" s="228"/>
      <c r="N169" s="22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130</v>
      </c>
      <c r="AU169" s="18" t="s">
        <v>82</v>
      </c>
    </row>
    <row r="170" s="14" customFormat="1">
      <c r="A170" s="14"/>
      <c r="B170" s="241"/>
      <c r="C170" s="242"/>
      <c r="D170" s="232" t="s">
        <v>132</v>
      </c>
      <c r="E170" s="243" t="s">
        <v>1</v>
      </c>
      <c r="F170" s="244" t="s">
        <v>190</v>
      </c>
      <c r="G170" s="242"/>
      <c r="H170" s="245">
        <v>30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132</v>
      </c>
      <c r="AU170" s="251" t="s">
        <v>82</v>
      </c>
      <c r="AV170" s="14" t="s">
        <v>82</v>
      </c>
      <c r="AW170" s="14" t="s">
        <v>32</v>
      </c>
      <c r="AX170" s="14" t="s">
        <v>80</v>
      </c>
      <c r="AY170" s="251" t="s">
        <v>120</v>
      </c>
    </row>
    <row r="171" s="2" customFormat="1" ht="21.75" customHeight="1">
      <c r="A171" s="39"/>
      <c r="B171" s="40"/>
      <c r="C171" s="212" t="s">
        <v>191</v>
      </c>
      <c r="D171" s="212" t="s">
        <v>123</v>
      </c>
      <c r="E171" s="213" t="s">
        <v>192</v>
      </c>
      <c r="F171" s="214" t="s">
        <v>193</v>
      </c>
      <c r="G171" s="215" t="s">
        <v>175</v>
      </c>
      <c r="H171" s="216">
        <v>18</v>
      </c>
      <c r="I171" s="217"/>
      <c r="J171" s="218">
        <f>ROUND(I171*H171,2)</f>
        <v>0</v>
      </c>
      <c r="K171" s="214" t="s">
        <v>127</v>
      </c>
      <c r="L171" s="45"/>
      <c r="M171" s="219" t="s">
        <v>1</v>
      </c>
      <c r="N171" s="220" t="s">
        <v>40</v>
      </c>
      <c r="O171" s="92"/>
      <c r="P171" s="221">
        <f>O171*H171</f>
        <v>0</v>
      </c>
      <c r="Q171" s="221">
        <v>3.0000000000000001E-05</v>
      </c>
      <c r="R171" s="221">
        <f>Q171*H171</f>
        <v>0.00054000000000000001</v>
      </c>
      <c r="S171" s="221">
        <v>0</v>
      </c>
      <c r="T171" s="22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3" t="s">
        <v>128</v>
      </c>
      <c r="AT171" s="223" t="s">
        <v>123</v>
      </c>
      <c r="AU171" s="223" t="s">
        <v>82</v>
      </c>
      <c r="AY171" s="18" t="s">
        <v>120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80</v>
      </c>
      <c r="BK171" s="224">
        <f>ROUND(I171*H171,2)</f>
        <v>0</v>
      </c>
      <c r="BL171" s="18" t="s">
        <v>128</v>
      </c>
      <c r="BM171" s="223" t="s">
        <v>194</v>
      </c>
    </row>
    <row r="172" s="2" customFormat="1">
      <c r="A172" s="39"/>
      <c r="B172" s="40"/>
      <c r="C172" s="41"/>
      <c r="D172" s="225" t="s">
        <v>130</v>
      </c>
      <c r="E172" s="41"/>
      <c r="F172" s="226" t="s">
        <v>195</v>
      </c>
      <c r="G172" s="41"/>
      <c r="H172" s="41"/>
      <c r="I172" s="227"/>
      <c r="J172" s="41"/>
      <c r="K172" s="41"/>
      <c r="L172" s="45"/>
      <c r="M172" s="228"/>
      <c r="N172" s="229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130</v>
      </c>
      <c r="AU172" s="18" t="s">
        <v>82</v>
      </c>
    </row>
    <row r="173" s="2" customFormat="1" ht="21.75" customHeight="1">
      <c r="A173" s="39"/>
      <c r="B173" s="40"/>
      <c r="C173" s="212" t="s">
        <v>9</v>
      </c>
      <c r="D173" s="212" t="s">
        <v>123</v>
      </c>
      <c r="E173" s="213" t="s">
        <v>196</v>
      </c>
      <c r="F173" s="214" t="s">
        <v>197</v>
      </c>
      <c r="G173" s="215" t="s">
        <v>175</v>
      </c>
      <c r="H173" s="216">
        <v>30</v>
      </c>
      <c r="I173" s="217"/>
      <c r="J173" s="218">
        <f>ROUND(I173*H173,2)</f>
        <v>0</v>
      </c>
      <c r="K173" s="214" t="s">
        <v>127</v>
      </c>
      <c r="L173" s="45"/>
      <c r="M173" s="219" t="s">
        <v>1</v>
      </c>
      <c r="N173" s="220" t="s">
        <v>40</v>
      </c>
      <c r="O173" s="92"/>
      <c r="P173" s="221">
        <f>O173*H173</f>
        <v>0</v>
      </c>
      <c r="Q173" s="221">
        <v>0.00012999999999999999</v>
      </c>
      <c r="R173" s="221">
        <f>Q173*H173</f>
        <v>0.0038999999999999998</v>
      </c>
      <c r="S173" s="221">
        <v>0</v>
      </c>
      <c r="T173" s="22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3" t="s">
        <v>128</v>
      </c>
      <c r="AT173" s="223" t="s">
        <v>123</v>
      </c>
      <c r="AU173" s="223" t="s">
        <v>82</v>
      </c>
      <c r="AY173" s="18" t="s">
        <v>120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80</v>
      </c>
      <c r="BK173" s="224">
        <f>ROUND(I173*H173,2)</f>
        <v>0</v>
      </c>
      <c r="BL173" s="18" t="s">
        <v>128</v>
      </c>
      <c r="BM173" s="223" t="s">
        <v>198</v>
      </c>
    </row>
    <row r="174" s="2" customFormat="1">
      <c r="A174" s="39"/>
      <c r="B174" s="40"/>
      <c r="C174" s="41"/>
      <c r="D174" s="225" t="s">
        <v>130</v>
      </c>
      <c r="E174" s="41"/>
      <c r="F174" s="226" t="s">
        <v>199</v>
      </c>
      <c r="G174" s="41"/>
      <c r="H174" s="41"/>
      <c r="I174" s="227"/>
      <c r="J174" s="41"/>
      <c r="K174" s="41"/>
      <c r="L174" s="45"/>
      <c r="M174" s="228"/>
      <c r="N174" s="229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130</v>
      </c>
      <c r="AU174" s="18" t="s">
        <v>82</v>
      </c>
    </row>
    <row r="175" s="2" customFormat="1" ht="21.75" customHeight="1">
      <c r="A175" s="39"/>
      <c r="B175" s="40"/>
      <c r="C175" s="212" t="s">
        <v>200</v>
      </c>
      <c r="D175" s="212" t="s">
        <v>123</v>
      </c>
      <c r="E175" s="213" t="s">
        <v>201</v>
      </c>
      <c r="F175" s="214" t="s">
        <v>202</v>
      </c>
      <c r="G175" s="215" t="s">
        <v>175</v>
      </c>
      <c r="H175" s="216">
        <v>116</v>
      </c>
      <c r="I175" s="217"/>
      <c r="J175" s="218">
        <f>ROUND(I175*H175,2)</f>
        <v>0</v>
      </c>
      <c r="K175" s="214" t="s">
        <v>127</v>
      </c>
      <c r="L175" s="45"/>
      <c r="M175" s="219" t="s">
        <v>1</v>
      </c>
      <c r="N175" s="220" t="s">
        <v>40</v>
      </c>
      <c r="O175" s="92"/>
      <c r="P175" s="221">
        <f>O175*H175</f>
        <v>0</v>
      </c>
      <c r="Q175" s="221">
        <v>0.00027999999999999998</v>
      </c>
      <c r="R175" s="221">
        <f>Q175*H175</f>
        <v>0.032479999999999995</v>
      </c>
      <c r="S175" s="221">
        <v>0</v>
      </c>
      <c r="T175" s="22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3" t="s">
        <v>128</v>
      </c>
      <c r="AT175" s="223" t="s">
        <v>123</v>
      </c>
      <c r="AU175" s="223" t="s">
        <v>82</v>
      </c>
      <c r="AY175" s="18" t="s">
        <v>120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80</v>
      </c>
      <c r="BK175" s="224">
        <f>ROUND(I175*H175,2)</f>
        <v>0</v>
      </c>
      <c r="BL175" s="18" t="s">
        <v>128</v>
      </c>
      <c r="BM175" s="223" t="s">
        <v>203</v>
      </c>
    </row>
    <row r="176" s="2" customFormat="1">
      <c r="A176" s="39"/>
      <c r="B176" s="40"/>
      <c r="C176" s="41"/>
      <c r="D176" s="225" t="s">
        <v>130</v>
      </c>
      <c r="E176" s="41"/>
      <c r="F176" s="226" t="s">
        <v>204</v>
      </c>
      <c r="G176" s="41"/>
      <c r="H176" s="41"/>
      <c r="I176" s="227"/>
      <c r="J176" s="41"/>
      <c r="K176" s="41"/>
      <c r="L176" s="45"/>
      <c r="M176" s="228"/>
      <c r="N176" s="22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130</v>
      </c>
      <c r="AU176" s="18" t="s">
        <v>82</v>
      </c>
    </row>
    <row r="177" s="2" customFormat="1" ht="16.5" customHeight="1">
      <c r="A177" s="39"/>
      <c r="B177" s="40"/>
      <c r="C177" s="212" t="s">
        <v>205</v>
      </c>
      <c r="D177" s="212" t="s">
        <v>123</v>
      </c>
      <c r="E177" s="213" t="s">
        <v>206</v>
      </c>
      <c r="F177" s="214" t="s">
        <v>207</v>
      </c>
      <c r="G177" s="215" t="s">
        <v>208</v>
      </c>
      <c r="H177" s="216">
        <v>0.27500000000000002</v>
      </c>
      <c r="I177" s="217"/>
      <c r="J177" s="218">
        <f>ROUND(I177*H177,2)</f>
        <v>0</v>
      </c>
      <c r="K177" s="214" t="s">
        <v>127</v>
      </c>
      <c r="L177" s="45"/>
      <c r="M177" s="219" t="s">
        <v>1</v>
      </c>
      <c r="N177" s="220" t="s">
        <v>40</v>
      </c>
      <c r="O177" s="92"/>
      <c r="P177" s="221">
        <f>O177*H177</f>
        <v>0</v>
      </c>
      <c r="Q177" s="221">
        <v>0</v>
      </c>
      <c r="R177" s="221">
        <f>Q177*H177</f>
        <v>0</v>
      </c>
      <c r="S177" s="221">
        <v>2</v>
      </c>
      <c r="T177" s="222">
        <f>S177*H177</f>
        <v>0.55000000000000004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3" t="s">
        <v>128</v>
      </c>
      <c r="AT177" s="223" t="s">
        <v>123</v>
      </c>
      <c r="AU177" s="223" t="s">
        <v>82</v>
      </c>
      <c r="AY177" s="18" t="s">
        <v>120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80</v>
      </c>
      <c r="BK177" s="224">
        <f>ROUND(I177*H177,2)</f>
        <v>0</v>
      </c>
      <c r="BL177" s="18" t="s">
        <v>128</v>
      </c>
      <c r="BM177" s="223" t="s">
        <v>209</v>
      </c>
    </row>
    <row r="178" s="2" customFormat="1">
      <c r="A178" s="39"/>
      <c r="B178" s="40"/>
      <c r="C178" s="41"/>
      <c r="D178" s="225" t="s">
        <v>130</v>
      </c>
      <c r="E178" s="41"/>
      <c r="F178" s="226" t="s">
        <v>210</v>
      </c>
      <c r="G178" s="41"/>
      <c r="H178" s="41"/>
      <c r="I178" s="227"/>
      <c r="J178" s="41"/>
      <c r="K178" s="41"/>
      <c r="L178" s="45"/>
      <c r="M178" s="228"/>
      <c r="N178" s="229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130</v>
      </c>
      <c r="AU178" s="18" t="s">
        <v>82</v>
      </c>
    </row>
    <row r="179" s="14" customFormat="1">
      <c r="A179" s="14"/>
      <c r="B179" s="241"/>
      <c r="C179" s="242"/>
      <c r="D179" s="232" t="s">
        <v>132</v>
      </c>
      <c r="E179" s="243" t="s">
        <v>1</v>
      </c>
      <c r="F179" s="244" t="s">
        <v>211</v>
      </c>
      <c r="G179" s="242"/>
      <c r="H179" s="245">
        <v>0.27500000000000002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132</v>
      </c>
      <c r="AU179" s="251" t="s">
        <v>82</v>
      </c>
      <c r="AV179" s="14" t="s">
        <v>82</v>
      </c>
      <c r="AW179" s="14" t="s">
        <v>32</v>
      </c>
      <c r="AX179" s="14" t="s">
        <v>80</v>
      </c>
      <c r="AY179" s="251" t="s">
        <v>120</v>
      </c>
    </row>
    <row r="180" s="2" customFormat="1" ht="24.15" customHeight="1">
      <c r="A180" s="39"/>
      <c r="B180" s="40"/>
      <c r="C180" s="212" t="s">
        <v>212</v>
      </c>
      <c r="D180" s="212" t="s">
        <v>123</v>
      </c>
      <c r="E180" s="213" t="s">
        <v>213</v>
      </c>
      <c r="F180" s="214" t="s">
        <v>214</v>
      </c>
      <c r="G180" s="215" t="s">
        <v>215</v>
      </c>
      <c r="H180" s="216">
        <v>0.90000000000000002</v>
      </c>
      <c r="I180" s="217"/>
      <c r="J180" s="218">
        <f>ROUND(I180*H180,2)</f>
        <v>0</v>
      </c>
      <c r="K180" s="214" t="s">
        <v>127</v>
      </c>
      <c r="L180" s="45"/>
      <c r="M180" s="219" t="s">
        <v>1</v>
      </c>
      <c r="N180" s="220" t="s">
        <v>40</v>
      </c>
      <c r="O180" s="92"/>
      <c r="P180" s="221">
        <f>O180*H180</f>
        <v>0</v>
      </c>
      <c r="Q180" s="221">
        <v>0.00076000000000000004</v>
      </c>
      <c r="R180" s="221">
        <f>Q180*H180</f>
        <v>0.00068400000000000004</v>
      </c>
      <c r="S180" s="221">
        <v>0.0020999999999999999</v>
      </c>
      <c r="T180" s="222">
        <f>S180*H180</f>
        <v>0.00189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3" t="s">
        <v>128</v>
      </c>
      <c r="AT180" s="223" t="s">
        <v>123</v>
      </c>
      <c r="AU180" s="223" t="s">
        <v>82</v>
      </c>
      <c r="AY180" s="18" t="s">
        <v>120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8" t="s">
        <v>80</v>
      </c>
      <c r="BK180" s="224">
        <f>ROUND(I180*H180,2)</f>
        <v>0</v>
      </c>
      <c r="BL180" s="18" t="s">
        <v>128</v>
      </c>
      <c r="BM180" s="223" t="s">
        <v>216</v>
      </c>
    </row>
    <row r="181" s="2" customFormat="1">
      <c r="A181" s="39"/>
      <c r="B181" s="40"/>
      <c r="C181" s="41"/>
      <c r="D181" s="225" t="s">
        <v>130</v>
      </c>
      <c r="E181" s="41"/>
      <c r="F181" s="226" t="s">
        <v>217</v>
      </c>
      <c r="G181" s="41"/>
      <c r="H181" s="41"/>
      <c r="I181" s="227"/>
      <c r="J181" s="41"/>
      <c r="K181" s="41"/>
      <c r="L181" s="45"/>
      <c r="M181" s="228"/>
      <c r="N181" s="229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130</v>
      </c>
      <c r="AU181" s="18" t="s">
        <v>82</v>
      </c>
    </row>
    <row r="182" s="14" customFormat="1">
      <c r="A182" s="14"/>
      <c r="B182" s="241"/>
      <c r="C182" s="242"/>
      <c r="D182" s="232" t="s">
        <v>132</v>
      </c>
      <c r="E182" s="243" t="s">
        <v>1</v>
      </c>
      <c r="F182" s="244" t="s">
        <v>218</v>
      </c>
      <c r="G182" s="242"/>
      <c r="H182" s="245">
        <v>0.90000000000000002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132</v>
      </c>
      <c r="AU182" s="251" t="s">
        <v>82</v>
      </c>
      <c r="AV182" s="14" t="s">
        <v>82</v>
      </c>
      <c r="AW182" s="14" t="s">
        <v>32</v>
      </c>
      <c r="AX182" s="14" t="s">
        <v>80</v>
      </c>
      <c r="AY182" s="251" t="s">
        <v>120</v>
      </c>
    </row>
    <row r="183" s="2" customFormat="1" ht="37.8" customHeight="1">
      <c r="A183" s="39"/>
      <c r="B183" s="40"/>
      <c r="C183" s="212" t="s">
        <v>219</v>
      </c>
      <c r="D183" s="212" t="s">
        <v>123</v>
      </c>
      <c r="E183" s="213" t="s">
        <v>220</v>
      </c>
      <c r="F183" s="214" t="s">
        <v>221</v>
      </c>
      <c r="G183" s="215" t="s">
        <v>126</v>
      </c>
      <c r="H183" s="216">
        <v>61.399999999999999</v>
      </c>
      <c r="I183" s="217"/>
      <c r="J183" s="218">
        <f>ROUND(I183*H183,2)</f>
        <v>0</v>
      </c>
      <c r="K183" s="214" t="s">
        <v>127</v>
      </c>
      <c r="L183" s="45"/>
      <c r="M183" s="219" t="s">
        <v>1</v>
      </c>
      <c r="N183" s="220" t="s">
        <v>40</v>
      </c>
      <c r="O183" s="92"/>
      <c r="P183" s="221">
        <f>O183*H183</f>
        <v>0</v>
      </c>
      <c r="Q183" s="221">
        <v>0</v>
      </c>
      <c r="R183" s="221">
        <f>Q183*H183</f>
        <v>0</v>
      </c>
      <c r="S183" s="221">
        <v>0.01</v>
      </c>
      <c r="T183" s="222">
        <f>S183*H183</f>
        <v>0.61399999999999999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3" t="s">
        <v>128</v>
      </c>
      <c r="AT183" s="223" t="s">
        <v>123</v>
      </c>
      <c r="AU183" s="223" t="s">
        <v>82</v>
      </c>
      <c r="AY183" s="18" t="s">
        <v>120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80</v>
      </c>
      <c r="BK183" s="224">
        <f>ROUND(I183*H183,2)</f>
        <v>0</v>
      </c>
      <c r="BL183" s="18" t="s">
        <v>128</v>
      </c>
      <c r="BM183" s="223" t="s">
        <v>222</v>
      </c>
    </row>
    <row r="184" s="2" customFormat="1">
      <c r="A184" s="39"/>
      <c r="B184" s="40"/>
      <c r="C184" s="41"/>
      <c r="D184" s="225" t="s">
        <v>130</v>
      </c>
      <c r="E184" s="41"/>
      <c r="F184" s="226" t="s">
        <v>223</v>
      </c>
      <c r="G184" s="41"/>
      <c r="H184" s="41"/>
      <c r="I184" s="227"/>
      <c r="J184" s="41"/>
      <c r="K184" s="41"/>
      <c r="L184" s="45"/>
      <c r="M184" s="228"/>
      <c r="N184" s="229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130</v>
      </c>
      <c r="AU184" s="18" t="s">
        <v>82</v>
      </c>
    </row>
    <row r="185" s="13" customFormat="1">
      <c r="A185" s="13"/>
      <c r="B185" s="230"/>
      <c r="C185" s="231"/>
      <c r="D185" s="232" t="s">
        <v>132</v>
      </c>
      <c r="E185" s="233" t="s">
        <v>1</v>
      </c>
      <c r="F185" s="234" t="s">
        <v>133</v>
      </c>
      <c r="G185" s="231"/>
      <c r="H185" s="233" t="s">
        <v>1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132</v>
      </c>
      <c r="AU185" s="240" t="s">
        <v>82</v>
      </c>
      <c r="AV185" s="13" t="s">
        <v>80</v>
      </c>
      <c r="AW185" s="13" t="s">
        <v>32</v>
      </c>
      <c r="AX185" s="13" t="s">
        <v>75</v>
      </c>
      <c r="AY185" s="240" t="s">
        <v>120</v>
      </c>
    </row>
    <row r="186" s="14" customFormat="1">
      <c r="A186" s="14"/>
      <c r="B186" s="241"/>
      <c r="C186" s="242"/>
      <c r="D186" s="232" t="s">
        <v>132</v>
      </c>
      <c r="E186" s="243" t="s">
        <v>1</v>
      </c>
      <c r="F186" s="244" t="s">
        <v>134</v>
      </c>
      <c r="G186" s="242"/>
      <c r="H186" s="245">
        <v>61.399999999999999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132</v>
      </c>
      <c r="AU186" s="251" t="s">
        <v>82</v>
      </c>
      <c r="AV186" s="14" t="s">
        <v>82</v>
      </c>
      <c r="AW186" s="14" t="s">
        <v>32</v>
      </c>
      <c r="AX186" s="14" t="s">
        <v>75</v>
      </c>
      <c r="AY186" s="251" t="s">
        <v>120</v>
      </c>
    </row>
    <row r="187" s="15" customFormat="1">
      <c r="A187" s="15"/>
      <c r="B187" s="252"/>
      <c r="C187" s="253"/>
      <c r="D187" s="232" t="s">
        <v>132</v>
      </c>
      <c r="E187" s="254" t="s">
        <v>1</v>
      </c>
      <c r="F187" s="255" t="s">
        <v>135</v>
      </c>
      <c r="G187" s="253"/>
      <c r="H187" s="256">
        <v>61.399999999999999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2" t="s">
        <v>132</v>
      </c>
      <c r="AU187" s="262" t="s">
        <v>82</v>
      </c>
      <c r="AV187" s="15" t="s">
        <v>136</v>
      </c>
      <c r="AW187" s="15" t="s">
        <v>32</v>
      </c>
      <c r="AX187" s="15" t="s">
        <v>75</v>
      </c>
      <c r="AY187" s="262" t="s">
        <v>120</v>
      </c>
    </row>
    <row r="188" s="16" customFormat="1">
      <c r="A188" s="16"/>
      <c r="B188" s="263"/>
      <c r="C188" s="264"/>
      <c r="D188" s="232" t="s">
        <v>132</v>
      </c>
      <c r="E188" s="265" t="s">
        <v>1</v>
      </c>
      <c r="F188" s="266" t="s">
        <v>137</v>
      </c>
      <c r="G188" s="264"/>
      <c r="H188" s="267">
        <v>61.399999999999999</v>
      </c>
      <c r="I188" s="268"/>
      <c r="J188" s="264"/>
      <c r="K188" s="264"/>
      <c r="L188" s="269"/>
      <c r="M188" s="270"/>
      <c r="N188" s="271"/>
      <c r="O188" s="271"/>
      <c r="P188" s="271"/>
      <c r="Q188" s="271"/>
      <c r="R188" s="271"/>
      <c r="S188" s="271"/>
      <c r="T188" s="272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3" t="s">
        <v>132</v>
      </c>
      <c r="AU188" s="273" t="s">
        <v>82</v>
      </c>
      <c r="AV188" s="16" t="s">
        <v>128</v>
      </c>
      <c r="AW188" s="16" t="s">
        <v>32</v>
      </c>
      <c r="AX188" s="16" t="s">
        <v>80</v>
      </c>
      <c r="AY188" s="273" t="s">
        <v>120</v>
      </c>
    </row>
    <row r="189" s="2" customFormat="1" ht="16.5" customHeight="1">
      <c r="A189" s="39"/>
      <c r="B189" s="40"/>
      <c r="C189" s="212" t="s">
        <v>224</v>
      </c>
      <c r="D189" s="212" t="s">
        <v>123</v>
      </c>
      <c r="E189" s="213" t="s">
        <v>225</v>
      </c>
      <c r="F189" s="214" t="s">
        <v>226</v>
      </c>
      <c r="G189" s="215" t="s">
        <v>227</v>
      </c>
      <c r="H189" s="216">
        <v>64</v>
      </c>
      <c r="I189" s="217"/>
      <c r="J189" s="218">
        <f>ROUND(I189*H189,2)</f>
        <v>0</v>
      </c>
      <c r="K189" s="214" t="s">
        <v>127</v>
      </c>
      <c r="L189" s="45"/>
      <c r="M189" s="219" t="s">
        <v>1</v>
      </c>
      <c r="N189" s="220" t="s">
        <v>40</v>
      </c>
      <c r="O189" s="92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3" t="s">
        <v>128</v>
      </c>
      <c r="AT189" s="223" t="s">
        <v>123</v>
      </c>
      <c r="AU189" s="223" t="s">
        <v>82</v>
      </c>
      <c r="AY189" s="18" t="s">
        <v>120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80</v>
      </c>
      <c r="BK189" s="224">
        <f>ROUND(I189*H189,2)</f>
        <v>0</v>
      </c>
      <c r="BL189" s="18" t="s">
        <v>128</v>
      </c>
      <c r="BM189" s="223" t="s">
        <v>228</v>
      </c>
    </row>
    <row r="190" s="2" customFormat="1">
      <c r="A190" s="39"/>
      <c r="B190" s="40"/>
      <c r="C190" s="41"/>
      <c r="D190" s="225" t="s">
        <v>130</v>
      </c>
      <c r="E190" s="41"/>
      <c r="F190" s="226" t="s">
        <v>229</v>
      </c>
      <c r="G190" s="41"/>
      <c r="H190" s="41"/>
      <c r="I190" s="227"/>
      <c r="J190" s="41"/>
      <c r="K190" s="41"/>
      <c r="L190" s="45"/>
      <c r="M190" s="228"/>
      <c r="N190" s="22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130</v>
      </c>
      <c r="AU190" s="18" t="s">
        <v>82</v>
      </c>
    </row>
    <row r="191" s="2" customFormat="1">
      <c r="A191" s="39"/>
      <c r="B191" s="40"/>
      <c r="C191" s="41"/>
      <c r="D191" s="232" t="s">
        <v>230</v>
      </c>
      <c r="E191" s="41"/>
      <c r="F191" s="274" t="s">
        <v>231</v>
      </c>
      <c r="G191" s="41"/>
      <c r="H191" s="41"/>
      <c r="I191" s="227"/>
      <c r="J191" s="41"/>
      <c r="K191" s="41"/>
      <c r="L191" s="45"/>
      <c r="M191" s="228"/>
      <c r="N191" s="229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230</v>
      </c>
      <c r="AU191" s="18" t="s">
        <v>82</v>
      </c>
    </row>
    <row r="192" s="14" customFormat="1">
      <c r="A192" s="14"/>
      <c r="B192" s="241"/>
      <c r="C192" s="242"/>
      <c r="D192" s="232" t="s">
        <v>132</v>
      </c>
      <c r="E192" s="243" t="s">
        <v>1</v>
      </c>
      <c r="F192" s="244" t="s">
        <v>232</v>
      </c>
      <c r="G192" s="242"/>
      <c r="H192" s="245">
        <v>64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132</v>
      </c>
      <c r="AU192" s="251" t="s">
        <v>82</v>
      </c>
      <c r="AV192" s="14" t="s">
        <v>82</v>
      </c>
      <c r="AW192" s="14" t="s">
        <v>32</v>
      </c>
      <c r="AX192" s="14" t="s">
        <v>80</v>
      </c>
      <c r="AY192" s="251" t="s">
        <v>120</v>
      </c>
    </row>
    <row r="193" s="12" customFormat="1" ht="22.8" customHeight="1">
      <c r="A193" s="12"/>
      <c r="B193" s="196"/>
      <c r="C193" s="197"/>
      <c r="D193" s="198" t="s">
        <v>74</v>
      </c>
      <c r="E193" s="210" t="s">
        <v>233</v>
      </c>
      <c r="F193" s="210" t="s">
        <v>234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SUM(P194:P207)</f>
        <v>0</v>
      </c>
      <c r="Q193" s="204"/>
      <c r="R193" s="205">
        <f>SUM(R194:R207)</f>
        <v>0</v>
      </c>
      <c r="S193" s="204"/>
      <c r="T193" s="206">
        <f>SUM(T194:T207)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80</v>
      </c>
      <c r="AT193" s="208" t="s">
        <v>74</v>
      </c>
      <c r="AU193" s="208" t="s">
        <v>80</v>
      </c>
      <c r="AY193" s="207" t="s">
        <v>120</v>
      </c>
      <c r="BK193" s="209">
        <f>SUM(BK194:BK207)</f>
        <v>0</v>
      </c>
    </row>
    <row r="194" s="2" customFormat="1" ht="16.5" customHeight="1">
      <c r="A194" s="39"/>
      <c r="B194" s="40"/>
      <c r="C194" s="212" t="s">
        <v>235</v>
      </c>
      <c r="D194" s="212" t="s">
        <v>123</v>
      </c>
      <c r="E194" s="213" t="s">
        <v>236</v>
      </c>
      <c r="F194" s="214" t="s">
        <v>237</v>
      </c>
      <c r="G194" s="215" t="s">
        <v>238</v>
      </c>
      <c r="H194" s="216">
        <v>22.638999999999999</v>
      </c>
      <c r="I194" s="217"/>
      <c r="J194" s="218">
        <f>ROUND(I194*H194,2)</f>
        <v>0</v>
      </c>
      <c r="K194" s="214" t="s">
        <v>127</v>
      </c>
      <c r="L194" s="45"/>
      <c r="M194" s="219" t="s">
        <v>1</v>
      </c>
      <c r="N194" s="220" t="s">
        <v>40</v>
      </c>
      <c r="O194" s="92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3" t="s">
        <v>128</v>
      </c>
      <c r="AT194" s="223" t="s">
        <v>123</v>
      </c>
      <c r="AU194" s="223" t="s">
        <v>82</v>
      </c>
      <c r="AY194" s="18" t="s">
        <v>120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80</v>
      </c>
      <c r="BK194" s="224">
        <f>ROUND(I194*H194,2)</f>
        <v>0</v>
      </c>
      <c r="BL194" s="18" t="s">
        <v>128</v>
      </c>
      <c r="BM194" s="223" t="s">
        <v>239</v>
      </c>
    </row>
    <row r="195" s="2" customFormat="1">
      <c r="A195" s="39"/>
      <c r="B195" s="40"/>
      <c r="C195" s="41"/>
      <c r="D195" s="225" t="s">
        <v>130</v>
      </c>
      <c r="E195" s="41"/>
      <c r="F195" s="226" t="s">
        <v>240</v>
      </c>
      <c r="G195" s="41"/>
      <c r="H195" s="41"/>
      <c r="I195" s="227"/>
      <c r="J195" s="41"/>
      <c r="K195" s="41"/>
      <c r="L195" s="45"/>
      <c r="M195" s="228"/>
      <c r="N195" s="22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130</v>
      </c>
      <c r="AU195" s="18" t="s">
        <v>82</v>
      </c>
    </row>
    <row r="196" s="2" customFormat="1" ht="24.15" customHeight="1">
      <c r="A196" s="39"/>
      <c r="B196" s="40"/>
      <c r="C196" s="212" t="s">
        <v>241</v>
      </c>
      <c r="D196" s="212" t="s">
        <v>123</v>
      </c>
      <c r="E196" s="213" t="s">
        <v>242</v>
      </c>
      <c r="F196" s="214" t="s">
        <v>243</v>
      </c>
      <c r="G196" s="215" t="s">
        <v>238</v>
      </c>
      <c r="H196" s="216">
        <v>22.638999999999999</v>
      </c>
      <c r="I196" s="217"/>
      <c r="J196" s="218">
        <f>ROUND(I196*H196,2)</f>
        <v>0</v>
      </c>
      <c r="K196" s="214" t="s">
        <v>127</v>
      </c>
      <c r="L196" s="45"/>
      <c r="M196" s="219" t="s">
        <v>1</v>
      </c>
      <c r="N196" s="220" t="s">
        <v>40</v>
      </c>
      <c r="O196" s="92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3" t="s">
        <v>128</v>
      </c>
      <c r="AT196" s="223" t="s">
        <v>123</v>
      </c>
      <c r="AU196" s="223" t="s">
        <v>82</v>
      </c>
      <c r="AY196" s="18" t="s">
        <v>120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80</v>
      </c>
      <c r="BK196" s="224">
        <f>ROUND(I196*H196,2)</f>
        <v>0</v>
      </c>
      <c r="BL196" s="18" t="s">
        <v>128</v>
      </c>
      <c r="BM196" s="223" t="s">
        <v>244</v>
      </c>
    </row>
    <row r="197" s="2" customFormat="1">
      <c r="A197" s="39"/>
      <c r="B197" s="40"/>
      <c r="C197" s="41"/>
      <c r="D197" s="225" t="s">
        <v>130</v>
      </c>
      <c r="E197" s="41"/>
      <c r="F197" s="226" t="s">
        <v>245</v>
      </c>
      <c r="G197" s="41"/>
      <c r="H197" s="41"/>
      <c r="I197" s="227"/>
      <c r="J197" s="41"/>
      <c r="K197" s="41"/>
      <c r="L197" s="45"/>
      <c r="M197" s="228"/>
      <c r="N197" s="229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130</v>
      </c>
      <c r="AU197" s="18" t="s">
        <v>82</v>
      </c>
    </row>
    <row r="198" s="2" customFormat="1" ht="33" customHeight="1">
      <c r="A198" s="39"/>
      <c r="B198" s="40"/>
      <c r="C198" s="212" t="s">
        <v>246</v>
      </c>
      <c r="D198" s="212" t="s">
        <v>123</v>
      </c>
      <c r="E198" s="213" t="s">
        <v>247</v>
      </c>
      <c r="F198" s="214" t="s">
        <v>248</v>
      </c>
      <c r="G198" s="215" t="s">
        <v>238</v>
      </c>
      <c r="H198" s="216">
        <v>452.77999999999997</v>
      </c>
      <c r="I198" s="217"/>
      <c r="J198" s="218">
        <f>ROUND(I198*H198,2)</f>
        <v>0</v>
      </c>
      <c r="K198" s="214" t="s">
        <v>127</v>
      </c>
      <c r="L198" s="45"/>
      <c r="M198" s="219" t="s">
        <v>1</v>
      </c>
      <c r="N198" s="220" t="s">
        <v>40</v>
      </c>
      <c r="O198" s="92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3" t="s">
        <v>128</v>
      </c>
      <c r="AT198" s="223" t="s">
        <v>123</v>
      </c>
      <c r="AU198" s="223" t="s">
        <v>82</v>
      </c>
      <c r="AY198" s="18" t="s">
        <v>120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80</v>
      </c>
      <c r="BK198" s="224">
        <f>ROUND(I198*H198,2)</f>
        <v>0</v>
      </c>
      <c r="BL198" s="18" t="s">
        <v>128</v>
      </c>
      <c r="BM198" s="223" t="s">
        <v>249</v>
      </c>
    </row>
    <row r="199" s="2" customFormat="1">
      <c r="A199" s="39"/>
      <c r="B199" s="40"/>
      <c r="C199" s="41"/>
      <c r="D199" s="225" t="s">
        <v>130</v>
      </c>
      <c r="E199" s="41"/>
      <c r="F199" s="226" t="s">
        <v>250</v>
      </c>
      <c r="G199" s="41"/>
      <c r="H199" s="41"/>
      <c r="I199" s="227"/>
      <c r="J199" s="41"/>
      <c r="K199" s="41"/>
      <c r="L199" s="45"/>
      <c r="M199" s="228"/>
      <c r="N199" s="229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130</v>
      </c>
      <c r="AU199" s="18" t="s">
        <v>82</v>
      </c>
    </row>
    <row r="200" s="14" customFormat="1">
      <c r="A200" s="14"/>
      <c r="B200" s="241"/>
      <c r="C200" s="242"/>
      <c r="D200" s="232" t="s">
        <v>132</v>
      </c>
      <c r="E200" s="242"/>
      <c r="F200" s="244" t="s">
        <v>251</v>
      </c>
      <c r="G200" s="242"/>
      <c r="H200" s="245">
        <v>452.77999999999997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132</v>
      </c>
      <c r="AU200" s="251" t="s">
        <v>82</v>
      </c>
      <c r="AV200" s="14" t="s">
        <v>82</v>
      </c>
      <c r="AW200" s="14" t="s">
        <v>4</v>
      </c>
      <c r="AX200" s="14" t="s">
        <v>80</v>
      </c>
      <c r="AY200" s="251" t="s">
        <v>120</v>
      </c>
    </row>
    <row r="201" s="2" customFormat="1" ht="24.15" customHeight="1">
      <c r="A201" s="39"/>
      <c r="B201" s="40"/>
      <c r="C201" s="212" t="s">
        <v>7</v>
      </c>
      <c r="D201" s="212" t="s">
        <v>123</v>
      </c>
      <c r="E201" s="213" t="s">
        <v>252</v>
      </c>
      <c r="F201" s="214" t="s">
        <v>253</v>
      </c>
      <c r="G201" s="215" t="s">
        <v>238</v>
      </c>
      <c r="H201" s="216">
        <v>22.638999999999999</v>
      </c>
      <c r="I201" s="217"/>
      <c r="J201" s="218">
        <f>ROUND(I201*H201,2)</f>
        <v>0</v>
      </c>
      <c r="K201" s="214" t="s">
        <v>127</v>
      </c>
      <c r="L201" s="45"/>
      <c r="M201" s="219" t="s">
        <v>1</v>
      </c>
      <c r="N201" s="220" t="s">
        <v>40</v>
      </c>
      <c r="O201" s="92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3" t="s">
        <v>128</v>
      </c>
      <c r="AT201" s="223" t="s">
        <v>123</v>
      </c>
      <c r="AU201" s="223" t="s">
        <v>82</v>
      </c>
      <c r="AY201" s="18" t="s">
        <v>120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80</v>
      </c>
      <c r="BK201" s="224">
        <f>ROUND(I201*H201,2)</f>
        <v>0</v>
      </c>
      <c r="BL201" s="18" t="s">
        <v>128</v>
      </c>
      <c r="BM201" s="223" t="s">
        <v>254</v>
      </c>
    </row>
    <row r="202" s="2" customFormat="1">
      <c r="A202" s="39"/>
      <c r="B202" s="40"/>
      <c r="C202" s="41"/>
      <c r="D202" s="225" t="s">
        <v>130</v>
      </c>
      <c r="E202" s="41"/>
      <c r="F202" s="226" t="s">
        <v>255</v>
      </c>
      <c r="G202" s="41"/>
      <c r="H202" s="41"/>
      <c r="I202" s="227"/>
      <c r="J202" s="41"/>
      <c r="K202" s="41"/>
      <c r="L202" s="45"/>
      <c r="M202" s="228"/>
      <c r="N202" s="229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130</v>
      </c>
      <c r="AU202" s="18" t="s">
        <v>82</v>
      </c>
    </row>
    <row r="203" s="2" customFormat="1" ht="24.15" customHeight="1">
      <c r="A203" s="39"/>
      <c r="B203" s="40"/>
      <c r="C203" s="212" t="s">
        <v>256</v>
      </c>
      <c r="D203" s="212" t="s">
        <v>123</v>
      </c>
      <c r="E203" s="213" t="s">
        <v>257</v>
      </c>
      <c r="F203" s="214" t="s">
        <v>258</v>
      </c>
      <c r="G203" s="215" t="s">
        <v>238</v>
      </c>
      <c r="H203" s="216">
        <v>475.41899999999998</v>
      </c>
      <c r="I203" s="217"/>
      <c r="J203" s="218">
        <f>ROUND(I203*H203,2)</f>
        <v>0</v>
      </c>
      <c r="K203" s="214" t="s">
        <v>127</v>
      </c>
      <c r="L203" s="45"/>
      <c r="M203" s="219" t="s">
        <v>1</v>
      </c>
      <c r="N203" s="220" t="s">
        <v>40</v>
      </c>
      <c r="O203" s="92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128</v>
      </c>
      <c r="AT203" s="223" t="s">
        <v>123</v>
      </c>
      <c r="AU203" s="223" t="s">
        <v>82</v>
      </c>
      <c r="AY203" s="18" t="s">
        <v>120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80</v>
      </c>
      <c r="BK203" s="224">
        <f>ROUND(I203*H203,2)</f>
        <v>0</v>
      </c>
      <c r="BL203" s="18" t="s">
        <v>128</v>
      </c>
      <c r="BM203" s="223" t="s">
        <v>259</v>
      </c>
    </row>
    <row r="204" s="2" customFormat="1">
      <c r="A204" s="39"/>
      <c r="B204" s="40"/>
      <c r="C204" s="41"/>
      <c r="D204" s="225" t="s">
        <v>130</v>
      </c>
      <c r="E204" s="41"/>
      <c r="F204" s="226" t="s">
        <v>260</v>
      </c>
      <c r="G204" s="41"/>
      <c r="H204" s="41"/>
      <c r="I204" s="227"/>
      <c r="J204" s="41"/>
      <c r="K204" s="41"/>
      <c r="L204" s="45"/>
      <c r="M204" s="228"/>
      <c r="N204" s="229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130</v>
      </c>
      <c r="AU204" s="18" t="s">
        <v>82</v>
      </c>
    </row>
    <row r="205" s="14" customFormat="1">
      <c r="A205" s="14"/>
      <c r="B205" s="241"/>
      <c r="C205" s="242"/>
      <c r="D205" s="232" t="s">
        <v>132</v>
      </c>
      <c r="E205" s="242"/>
      <c r="F205" s="244" t="s">
        <v>261</v>
      </c>
      <c r="G205" s="242"/>
      <c r="H205" s="245">
        <v>475.41899999999998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132</v>
      </c>
      <c r="AU205" s="251" t="s">
        <v>82</v>
      </c>
      <c r="AV205" s="14" t="s">
        <v>82</v>
      </c>
      <c r="AW205" s="14" t="s">
        <v>4</v>
      </c>
      <c r="AX205" s="14" t="s">
        <v>80</v>
      </c>
      <c r="AY205" s="251" t="s">
        <v>120</v>
      </c>
    </row>
    <row r="206" s="2" customFormat="1" ht="33" customHeight="1">
      <c r="A206" s="39"/>
      <c r="B206" s="40"/>
      <c r="C206" s="212" t="s">
        <v>262</v>
      </c>
      <c r="D206" s="212" t="s">
        <v>123</v>
      </c>
      <c r="E206" s="213" t="s">
        <v>263</v>
      </c>
      <c r="F206" s="214" t="s">
        <v>264</v>
      </c>
      <c r="G206" s="215" t="s">
        <v>238</v>
      </c>
      <c r="H206" s="216">
        <v>22.638999999999999</v>
      </c>
      <c r="I206" s="217"/>
      <c r="J206" s="218">
        <f>ROUND(I206*H206,2)</f>
        <v>0</v>
      </c>
      <c r="K206" s="214" t="s">
        <v>127</v>
      </c>
      <c r="L206" s="45"/>
      <c r="M206" s="219" t="s">
        <v>1</v>
      </c>
      <c r="N206" s="220" t="s">
        <v>40</v>
      </c>
      <c r="O206" s="92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3" t="s">
        <v>128</v>
      </c>
      <c r="AT206" s="223" t="s">
        <v>123</v>
      </c>
      <c r="AU206" s="223" t="s">
        <v>82</v>
      </c>
      <c r="AY206" s="18" t="s">
        <v>120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80</v>
      </c>
      <c r="BK206" s="224">
        <f>ROUND(I206*H206,2)</f>
        <v>0</v>
      </c>
      <c r="BL206" s="18" t="s">
        <v>128</v>
      </c>
      <c r="BM206" s="223" t="s">
        <v>265</v>
      </c>
    </row>
    <row r="207" s="2" customFormat="1">
      <c r="A207" s="39"/>
      <c r="B207" s="40"/>
      <c r="C207" s="41"/>
      <c r="D207" s="225" t="s">
        <v>130</v>
      </c>
      <c r="E207" s="41"/>
      <c r="F207" s="226" t="s">
        <v>266</v>
      </c>
      <c r="G207" s="41"/>
      <c r="H207" s="41"/>
      <c r="I207" s="227"/>
      <c r="J207" s="41"/>
      <c r="K207" s="41"/>
      <c r="L207" s="45"/>
      <c r="M207" s="228"/>
      <c r="N207" s="229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130</v>
      </c>
      <c r="AU207" s="18" t="s">
        <v>82</v>
      </c>
    </row>
    <row r="208" s="12" customFormat="1" ht="22.8" customHeight="1">
      <c r="A208" s="12"/>
      <c r="B208" s="196"/>
      <c r="C208" s="197"/>
      <c r="D208" s="198" t="s">
        <v>74</v>
      </c>
      <c r="E208" s="210" t="s">
        <v>267</v>
      </c>
      <c r="F208" s="210" t="s">
        <v>268</v>
      </c>
      <c r="G208" s="197"/>
      <c r="H208" s="197"/>
      <c r="I208" s="200"/>
      <c r="J208" s="211">
        <f>BK208</f>
        <v>0</v>
      </c>
      <c r="K208" s="197"/>
      <c r="L208" s="202"/>
      <c r="M208" s="203"/>
      <c r="N208" s="204"/>
      <c r="O208" s="204"/>
      <c r="P208" s="205">
        <f>SUM(P209:P212)</f>
        <v>0</v>
      </c>
      <c r="Q208" s="204"/>
      <c r="R208" s="205">
        <f>SUM(R209:R212)</f>
        <v>0</v>
      </c>
      <c r="S208" s="204"/>
      <c r="T208" s="206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7" t="s">
        <v>80</v>
      </c>
      <c r="AT208" s="208" t="s">
        <v>74</v>
      </c>
      <c r="AU208" s="208" t="s">
        <v>80</v>
      </c>
      <c r="AY208" s="207" t="s">
        <v>120</v>
      </c>
      <c r="BK208" s="209">
        <f>SUM(BK209:BK212)</f>
        <v>0</v>
      </c>
    </row>
    <row r="209" s="2" customFormat="1" ht="21.75" customHeight="1">
      <c r="A209" s="39"/>
      <c r="B209" s="40"/>
      <c r="C209" s="212" t="s">
        <v>269</v>
      </c>
      <c r="D209" s="212" t="s">
        <v>123</v>
      </c>
      <c r="E209" s="213" t="s">
        <v>270</v>
      </c>
      <c r="F209" s="214" t="s">
        <v>271</v>
      </c>
      <c r="G209" s="215" t="s">
        <v>238</v>
      </c>
      <c r="H209" s="216">
        <v>49.235999999999997</v>
      </c>
      <c r="I209" s="217"/>
      <c r="J209" s="218">
        <f>ROUND(I209*H209,2)</f>
        <v>0</v>
      </c>
      <c r="K209" s="214" t="s">
        <v>127</v>
      </c>
      <c r="L209" s="45"/>
      <c r="M209" s="219" t="s">
        <v>1</v>
      </c>
      <c r="N209" s="220" t="s">
        <v>40</v>
      </c>
      <c r="O209" s="92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3" t="s">
        <v>128</v>
      </c>
      <c r="AT209" s="223" t="s">
        <v>123</v>
      </c>
      <c r="AU209" s="223" t="s">
        <v>82</v>
      </c>
      <c r="AY209" s="18" t="s">
        <v>120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80</v>
      </c>
      <c r="BK209" s="224">
        <f>ROUND(I209*H209,2)</f>
        <v>0</v>
      </c>
      <c r="BL209" s="18" t="s">
        <v>128</v>
      </c>
      <c r="BM209" s="223" t="s">
        <v>272</v>
      </c>
    </row>
    <row r="210" s="2" customFormat="1">
      <c r="A210" s="39"/>
      <c r="B210" s="40"/>
      <c r="C210" s="41"/>
      <c r="D210" s="225" t="s">
        <v>130</v>
      </c>
      <c r="E210" s="41"/>
      <c r="F210" s="226" t="s">
        <v>273</v>
      </c>
      <c r="G210" s="41"/>
      <c r="H210" s="41"/>
      <c r="I210" s="227"/>
      <c r="J210" s="41"/>
      <c r="K210" s="41"/>
      <c r="L210" s="45"/>
      <c r="M210" s="228"/>
      <c r="N210" s="229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130</v>
      </c>
      <c r="AU210" s="18" t="s">
        <v>82</v>
      </c>
    </row>
    <row r="211" s="2" customFormat="1" ht="24.15" customHeight="1">
      <c r="A211" s="39"/>
      <c r="B211" s="40"/>
      <c r="C211" s="212" t="s">
        <v>274</v>
      </c>
      <c r="D211" s="212" t="s">
        <v>123</v>
      </c>
      <c r="E211" s="213" t="s">
        <v>275</v>
      </c>
      <c r="F211" s="214" t="s">
        <v>276</v>
      </c>
      <c r="G211" s="215" t="s">
        <v>238</v>
      </c>
      <c r="H211" s="216">
        <v>49.235999999999997</v>
      </c>
      <c r="I211" s="217"/>
      <c r="J211" s="218">
        <f>ROUND(I211*H211,2)</f>
        <v>0</v>
      </c>
      <c r="K211" s="214" t="s">
        <v>127</v>
      </c>
      <c r="L211" s="45"/>
      <c r="M211" s="219" t="s">
        <v>1</v>
      </c>
      <c r="N211" s="220" t="s">
        <v>40</v>
      </c>
      <c r="O211" s="92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3" t="s">
        <v>128</v>
      </c>
      <c r="AT211" s="223" t="s">
        <v>123</v>
      </c>
      <c r="AU211" s="223" t="s">
        <v>82</v>
      </c>
      <c r="AY211" s="18" t="s">
        <v>120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80</v>
      </c>
      <c r="BK211" s="224">
        <f>ROUND(I211*H211,2)</f>
        <v>0</v>
      </c>
      <c r="BL211" s="18" t="s">
        <v>128</v>
      </c>
      <c r="BM211" s="223" t="s">
        <v>277</v>
      </c>
    </row>
    <row r="212" s="2" customFormat="1">
      <c r="A212" s="39"/>
      <c r="B212" s="40"/>
      <c r="C212" s="41"/>
      <c r="D212" s="225" t="s">
        <v>130</v>
      </c>
      <c r="E212" s="41"/>
      <c r="F212" s="226" t="s">
        <v>278</v>
      </c>
      <c r="G212" s="41"/>
      <c r="H212" s="41"/>
      <c r="I212" s="227"/>
      <c r="J212" s="41"/>
      <c r="K212" s="41"/>
      <c r="L212" s="45"/>
      <c r="M212" s="228"/>
      <c r="N212" s="229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130</v>
      </c>
      <c r="AU212" s="18" t="s">
        <v>82</v>
      </c>
    </row>
    <row r="213" s="12" customFormat="1" ht="25.92" customHeight="1">
      <c r="A213" s="12"/>
      <c r="B213" s="196"/>
      <c r="C213" s="197"/>
      <c r="D213" s="198" t="s">
        <v>74</v>
      </c>
      <c r="E213" s="199" t="s">
        <v>279</v>
      </c>
      <c r="F213" s="199" t="s">
        <v>280</v>
      </c>
      <c r="G213" s="197"/>
      <c r="H213" s="197"/>
      <c r="I213" s="200"/>
      <c r="J213" s="201">
        <f>BK213</f>
        <v>0</v>
      </c>
      <c r="K213" s="197"/>
      <c r="L213" s="202"/>
      <c r="M213" s="203"/>
      <c r="N213" s="204"/>
      <c r="O213" s="204"/>
      <c r="P213" s="205">
        <f>P214+P222+P328+P393+P425+P502</f>
        <v>0</v>
      </c>
      <c r="Q213" s="204"/>
      <c r="R213" s="205">
        <f>R214+R222+R328+R393+R425+R502</f>
        <v>11.522802606919999</v>
      </c>
      <c r="S213" s="204"/>
      <c r="T213" s="206">
        <f>T214+T222+T328+T393+T425+T502</f>
        <v>21.473198999999997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7" t="s">
        <v>82</v>
      </c>
      <c r="AT213" s="208" t="s">
        <v>74</v>
      </c>
      <c r="AU213" s="208" t="s">
        <v>75</v>
      </c>
      <c r="AY213" s="207" t="s">
        <v>120</v>
      </c>
      <c r="BK213" s="209">
        <f>BK214+BK222+BK328+BK393+BK425+BK502</f>
        <v>0</v>
      </c>
    </row>
    <row r="214" s="12" customFormat="1" ht="22.8" customHeight="1">
      <c r="A214" s="12"/>
      <c r="B214" s="196"/>
      <c r="C214" s="197"/>
      <c r="D214" s="198" t="s">
        <v>74</v>
      </c>
      <c r="E214" s="210" t="s">
        <v>281</v>
      </c>
      <c r="F214" s="210" t="s">
        <v>282</v>
      </c>
      <c r="G214" s="197"/>
      <c r="H214" s="197"/>
      <c r="I214" s="200"/>
      <c r="J214" s="211">
        <f>BK214</f>
        <v>0</v>
      </c>
      <c r="K214" s="197"/>
      <c r="L214" s="202"/>
      <c r="M214" s="203"/>
      <c r="N214" s="204"/>
      <c r="O214" s="204"/>
      <c r="P214" s="205">
        <f>SUM(P215:P221)</f>
        <v>0</v>
      </c>
      <c r="Q214" s="204"/>
      <c r="R214" s="205">
        <f>SUM(R215:R221)</f>
        <v>0</v>
      </c>
      <c r="S214" s="204"/>
      <c r="T214" s="206">
        <f>SUM(T215:T221)</f>
        <v>16.028669999999998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7" t="s">
        <v>82</v>
      </c>
      <c r="AT214" s="208" t="s">
        <v>74</v>
      </c>
      <c r="AU214" s="208" t="s">
        <v>80</v>
      </c>
      <c r="AY214" s="207" t="s">
        <v>120</v>
      </c>
      <c r="BK214" s="209">
        <f>SUM(BK215:BK221)</f>
        <v>0</v>
      </c>
    </row>
    <row r="215" s="2" customFormat="1" ht="24.15" customHeight="1">
      <c r="A215" s="39"/>
      <c r="B215" s="40"/>
      <c r="C215" s="212" t="s">
        <v>283</v>
      </c>
      <c r="D215" s="212" t="s">
        <v>123</v>
      </c>
      <c r="E215" s="213" t="s">
        <v>284</v>
      </c>
      <c r="F215" s="214" t="s">
        <v>285</v>
      </c>
      <c r="G215" s="215" t="s">
        <v>126</v>
      </c>
      <c r="H215" s="216">
        <v>534.28899999999999</v>
      </c>
      <c r="I215" s="217"/>
      <c r="J215" s="218">
        <f>ROUND(I215*H215,2)</f>
        <v>0</v>
      </c>
      <c r="K215" s="214" t="s">
        <v>127</v>
      </c>
      <c r="L215" s="45"/>
      <c r="M215" s="219" t="s">
        <v>1</v>
      </c>
      <c r="N215" s="220" t="s">
        <v>40</v>
      </c>
      <c r="O215" s="92"/>
      <c r="P215" s="221">
        <f>O215*H215</f>
        <v>0</v>
      </c>
      <c r="Q215" s="221">
        <v>0</v>
      </c>
      <c r="R215" s="221">
        <f>Q215*H215</f>
        <v>0</v>
      </c>
      <c r="S215" s="221">
        <v>0.029999999999999999</v>
      </c>
      <c r="T215" s="222">
        <f>S215*H215</f>
        <v>16.028669999999998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3" t="s">
        <v>219</v>
      </c>
      <c r="AT215" s="223" t="s">
        <v>123</v>
      </c>
      <c r="AU215" s="223" t="s">
        <v>82</v>
      </c>
      <c r="AY215" s="18" t="s">
        <v>120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80</v>
      </c>
      <c r="BK215" s="224">
        <f>ROUND(I215*H215,2)</f>
        <v>0</v>
      </c>
      <c r="BL215" s="18" t="s">
        <v>219</v>
      </c>
      <c r="BM215" s="223" t="s">
        <v>286</v>
      </c>
    </row>
    <row r="216" s="2" customFormat="1">
      <c r="A216" s="39"/>
      <c r="B216" s="40"/>
      <c r="C216" s="41"/>
      <c r="D216" s="225" t="s">
        <v>130</v>
      </c>
      <c r="E216" s="41"/>
      <c r="F216" s="226" t="s">
        <v>287</v>
      </c>
      <c r="G216" s="41"/>
      <c r="H216" s="41"/>
      <c r="I216" s="227"/>
      <c r="J216" s="41"/>
      <c r="K216" s="41"/>
      <c r="L216" s="45"/>
      <c r="M216" s="228"/>
      <c r="N216" s="229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130</v>
      </c>
      <c r="AU216" s="18" t="s">
        <v>82</v>
      </c>
    </row>
    <row r="217" s="13" customFormat="1">
      <c r="A217" s="13"/>
      <c r="B217" s="230"/>
      <c r="C217" s="231"/>
      <c r="D217" s="232" t="s">
        <v>132</v>
      </c>
      <c r="E217" s="233" t="s">
        <v>1</v>
      </c>
      <c r="F217" s="234" t="s">
        <v>142</v>
      </c>
      <c r="G217" s="231"/>
      <c r="H217" s="233" t="s">
        <v>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132</v>
      </c>
      <c r="AU217" s="240" t="s">
        <v>82</v>
      </c>
      <c r="AV217" s="13" t="s">
        <v>80</v>
      </c>
      <c r="AW217" s="13" t="s">
        <v>32</v>
      </c>
      <c r="AX217" s="13" t="s">
        <v>75</v>
      </c>
      <c r="AY217" s="240" t="s">
        <v>120</v>
      </c>
    </row>
    <row r="218" s="14" customFormat="1">
      <c r="A218" s="14"/>
      <c r="B218" s="241"/>
      <c r="C218" s="242"/>
      <c r="D218" s="232" t="s">
        <v>132</v>
      </c>
      <c r="E218" s="243" t="s">
        <v>1</v>
      </c>
      <c r="F218" s="244" t="s">
        <v>288</v>
      </c>
      <c r="G218" s="242"/>
      <c r="H218" s="245">
        <v>490.48899999999998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132</v>
      </c>
      <c r="AU218" s="251" t="s">
        <v>82</v>
      </c>
      <c r="AV218" s="14" t="s">
        <v>82</v>
      </c>
      <c r="AW218" s="14" t="s">
        <v>32</v>
      </c>
      <c r="AX218" s="14" t="s">
        <v>75</v>
      </c>
      <c r="AY218" s="251" t="s">
        <v>120</v>
      </c>
    </row>
    <row r="219" s="13" customFormat="1">
      <c r="A219" s="13"/>
      <c r="B219" s="230"/>
      <c r="C219" s="231"/>
      <c r="D219" s="232" t="s">
        <v>132</v>
      </c>
      <c r="E219" s="233" t="s">
        <v>1</v>
      </c>
      <c r="F219" s="234" t="s">
        <v>133</v>
      </c>
      <c r="G219" s="231"/>
      <c r="H219" s="233" t="s">
        <v>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132</v>
      </c>
      <c r="AU219" s="240" t="s">
        <v>82</v>
      </c>
      <c r="AV219" s="13" t="s">
        <v>80</v>
      </c>
      <c r="AW219" s="13" t="s">
        <v>32</v>
      </c>
      <c r="AX219" s="13" t="s">
        <v>75</v>
      </c>
      <c r="AY219" s="240" t="s">
        <v>120</v>
      </c>
    </row>
    <row r="220" s="14" customFormat="1">
      <c r="A220" s="14"/>
      <c r="B220" s="241"/>
      <c r="C220" s="242"/>
      <c r="D220" s="232" t="s">
        <v>132</v>
      </c>
      <c r="E220" s="243" t="s">
        <v>1</v>
      </c>
      <c r="F220" s="244" t="s">
        <v>289</v>
      </c>
      <c r="G220" s="242"/>
      <c r="H220" s="245">
        <v>43.799999999999997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132</v>
      </c>
      <c r="AU220" s="251" t="s">
        <v>82</v>
      </c>
      <c r="AV220" s="14" t="s">
        <v>82</v>
      </c>
      <c r="AW220" s="14" t="s">
        <v>32</v>
      </c>
      <c r="AX220" s="14" t="s">
        <v>75</v>
      </c>
      <c r="AY220" s="251" t="s">
        <v>120</v>
      </c>
    </row>
    <row r="221" s="16" customFormat="1">
      <c r="A221" s="16"/>
      <c r="B221" s="263"/>
      <c r="C221" s="264"/>
      <c r="D221" s="232" t="s">
        <v>132</v>
      </c>
      <c r="E221" s="265" t="s">
        <v>1</v>
      </c>
      <c r="F221" s="266" t="s">
        <v>137</v>
      </c>
      <c r="G221" s="264"/>
      <c r="H221" s="267">
        <v>534.28899999999999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2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3" t="s">
        <v>132</v>
      </c>
      <c r="AU221" s="273" t="s">
        <v>82</v>
      </c>
      <c r="AV221" s="16" t="s">
        <v>128</v>
      </c>
      <c r="AW221" s="16" t="s">
        <v>32</v>
      </c>
      <c r="AX221" s="16" t="s">
        <v>80</v>
      </c>
      <c r="AY221" s="273" t="s">
        <v>120</v>
      </c>
    </row>
    <row r="222" s="12" customFormat="1" ht="22.8" customHeight="1">
      <c r="A222" s="12"/>
      <c r="B222" s="196"/>
      <c r="C222" s="197"/>
      <c r="D222" s="198" t="s">
        <v>74</v>
      </c>
      <c r="E222" s="210" t="s">
        <v>290</v>
      </c>
      <c r="F222" s="210" t="s">
        <v>291</v>
      </c>
      <c r="G222" s="197"/>
      <c r="H222" s="197"/>
      <c r="I222" s="200"/>
      <c r="J222" s="211">
        <f>BK222</f>
        <v>0</v>
      </c>
      <c r="K222" s="197"/>
      <c r="L222" s="202"/>
      <c r="M222" s="203"/>
      <c r="N222" s="204"/>
      <c r="O222" s="204"/>
      <c r="P222" s="205">
        <f>SUM(P223:P327)</f>
        <v>0</v>
      </c>
      <c r="Q222" s="204"/>
      <c r="R222" s="205">
        <f>SUM(R223:R327)</f>
        <v>5.503512999999999</v>
      </c>
      <c r="S222" s="204"/>
      <c r="T222" s="206">
        <f>SUM(T223:T327)</f>
        <v>2.4653240000000003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7" t="s">
        <v>82</v>
      </c>
      <c r="AT222" s="208" t="s">
        <v>74</v>
      </c>
      <c r="AU222" s="208" t="s">
        <v>80</v>
      </c>
      <c r="AY222" s="207" t="s">
        <v>120</v>
      </c>
      <c r="BK222" s="209">
        <f>SUM(BK223:BK327)</f>
        <v>0</v>
      </c>
    </row>
    <row r="223" s="2" customFormat="1" ht="16.5" customHeight="1">
      <c r="A223" s="39"/>
      <c r="B223" s="40"/>
      <c r="C223" s="212" t="s">
        <v>292</v>
      </c>
      <c r="D223" s="212" t="s">
        <v>123</v>
      </c>
      <c r="E223" s="213" t="s">
        <v>293</v>
      </c>
      <c r="F223" s="214" t="s">
        <v>294</v>
      </c>
      <c r="G223" s="215" t="s">
        <v>126</v>
      </c>
      <c r="H223" s="216">
        <v>163.80000000000001</v>
      </c>
      <c r="I223" s="217"/>
      <c r="J223" s="218">
        <f>ROUND(I223*H223,2)</f>
        <v>0</v>
      </c>
      <c r="K223" s="214" t="s">
        <v>127</v>
      </c>
      <c r="L223" s="45"/>
      <c r="M223" s="219" t="s">
        <v>1</v>
      </c>
      <c r="N223" s="220" t="s">
        <v>40</v>
      </c>
      <c r="O223" s="92"/>
      <c r="P223" s="221">
        <f>O223*H223</f>
        <v>0</v>
      </c>
      <c r="Q223" s="221">
        <v>0</v>
      </c>
      <c r="R223" s="221">
        <f>Q223*H223</f>
        <v>0</v>
      </c>
      <c r="S223" s="221">
        <v>0.01098</v>
      </c>
      <c r="T223" s="222">
        <f>S223*H223</f>
        <v>1.7985240000000002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3" t="s">
        <v>219</v>
      </c>
      <c r="AT223" s="223" t="s">
        <v>123</v>
      </c>
      <c r="AU223" s="223" t="s">
        <v>82</v>
      </c>
      <c r="AY223" s="18" t="s">
        <v>120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80</v>
      </c>
      <c r="BK223" s="224">
        <f>ROUND(I223*H223,2)</f>
        <v>0</v>
      </c>
      <c r="BL223" s="18" t="s">
        <v>219</v>
      </c>
      <c r="BM223" s="223" t="s">
        <v>295</v>
      </c>
    </row>
    <row r="224" s="2" customFormat="1">
      <c r="A224" s="39"/>
      <c r="B224" s="40"/>
      <c r="C224" s="41"/>
      <c r="D224" s="225" t="s">
        <v>130</v>
      </c>
      <c r="E224" s="41"/>
      <c r="F224" s="226" t="s">
        <v>296</v>
      </c>
      <c r="G224" s="41"/>
      <c r="H224" s="41"/>
      <c r="I224" s="227"/>
      <c r="J224" s="41"/>
      <c r="K224" s="41"/>
      <c r="L224" s="45"/>
      <c r="M224" s="228"/>
      <c r="N224" s="229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130</v>
      </c>
      <c r="AU224" s="18" t="s">
        <v>82</v>
      </c>
    </row>
    <row r="225" s="13" customFormat="1">
      <c r="A225" s="13"/>
      <c r="B225" s="230"/>
      <c r="C225" s="231"/>
      <c r="D225" s="232" t="s">
        <v>132</v>
      </c>
      <c r="E225" s="233" t="s">
        <v>1</v>
      </c>
      <c r="F225" s="234" t="s">
        <v>142</v>
      </c>
      <c r="G225" s="231"/>
      <c r="H225" s="233" t="s">
        <v>1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132</v>
      </c>
      <c r="AU225" s="240" t="s">
        <v>82</v>
      </c>
      <c r="AV225" s="13" t="s">
        <v>80</v>
      </c>
      <c r="AW225" s="13" t="s">
        <v>32</v>
      </c>
      <c r="AX225" s="13" t="s">
        <v>75</v>
      </c>
      <c r="AY225" s="240" t="s">
        <v>120</v>
      </c>
    </row>
    <row r="226" s="14" customFormat="1">
      <c r="A226" s="14"/>
      <c r="B226" s="241"/>
      <c r="C226" s="242"/>
      <c r="D226" s="232" t="s">
        <v>132</v>
      </c>
      <c r="E226" s="243" t="s">
        <v>1</v>
      </c>
      <c r="F226" s="244" t="s">
        <v>297</v>
      </c>
      <c r="G226" s="242"/>
      <c r="H226" s="245">
        <v>9.1999999999999993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132</v>
      </c>
      <c r="AU226" s="251" t="s">
        <v>82</v>
      </c>
      <c r="AV226" s="14" t="s">
        <v>82</v>
      </c>
      <c r="AW226" s="14" t="s">
        <v>32</v>
      </c>
      <c r="AX226" s="14" t="s">
        <v>75</v>
      </c>
      <c r="AY226" s="251" t="s">
        <v>120</v>
      </c>
    </row>
    <row r="227" s="14" customFormat="1">
      <c r="A227" s="14"/>
      <c r="B227" s="241"/>
      <c r="C227" s="242"/>
      <c r="D227" s="232" t="s">
        <v>132</v>
      </c>
      <c r="E227" s="243" t="s">
        <v>1</v>
      </c>
      <c r="F227" s="244" t="s">
        <v>298</v>
      </c>
      <c r="G227" s="242"/>
      <c r="H227" s="245">
        <v>1.8999999999999999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132</v>
      </c>
      <c r="AU227" s="251" t="s">
        <v>82</v>
      </c>
      <c r="AV227" s="14" t="s">
        <v>82</v>
      </c>
      <c r="AW227" s="14" t="s">
        <v>32</v>
      </c>
      <c r="AX227" s="14" t="s">
        <v>75</v>
      </c>
      <c r="AY227" s="251" t="s">
        <v>120</v>
      </c>
    </row>
    <row r="228" s="14" customFormat="1">
      <c r="A228" s="14"/>
      <c r="B228" s="241"/>
      <c r="C228" s="242"/>
      <c r="D228" s="232" t="s">
        <v>132</v>
      </c>
      <c r="E228" s="243" t="s">
        <v>1</v>
      </c>
      <c r="F228" s="244" t="s">
        <v>299</v>
      </c>
      <c r="G228" s="242"/>
      <c r="H228" s="245">
        <v>9.0999999999999996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132</v>
      </c>
      <c r="AU228" s="251" t="s">
        <v>82</v>
      </c>
      <c r="AV228" s="14" t="s">
        <v>82</v>
      </c>
      <c r="AW228" s="14" t="s">
        <v>32</v>
      </c>
      <c r="AX228" s="14" t="s">
        <v>75</v>
      </c>
      <c r="AY228" s="251" t="s">
        <v>120</v>
      </c>
    </row>
    <row r="229" s="14" customFormat="1">
      <c r="A229" s="14"/>
      <c r="B229" s="241"/>
      <c r="C229" s="242"/>
      <c r="D229" s="232" t="s">
        <v>132</v>
      </c>
      <c r="E229" s="243" t="s">
        <v>1</v>
      </c>
      <c r="F229" s="244" t="s">
        <v>300</v>
      </c>
      <c r="G229" s="242"/>
      <c r="H229" s="245">
        <v>2.8999999999999999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132</v>
      </c>
      <c r="AU229" s="251" t="s">
        <v>82</v>
      </c>
      <c r="AV229" s="14" t="s">
        <v>82</v>
      </c>
      <c r="AW229" s="14" t="s">
        <v>32</v>
      </c>
      <c r="AX229" s="14" t="s">
        <v>75</v>
      </c>
      <c r="AY229" s="251" t="s">
        <v>120</v>
      </c>
    </row>
    <row r="230" s="14" customFormat="1">
      <c r="A230" s="14"/>
      <c r="B230" s="241"/>
      <c r="C230" s="242"/>
      <c r="D230" s="232" t="s">
        <v>132</v>
      </c>
      <c r="E230" s="243" t="s">
        <v>1</v>
      </c>
      <c r="F230" s="244" t="s">
        <v>301</v>
      </c>
      <c r="G230" s="242"/>
      <c r="H230" s="245">
        <v>2.3999999999999999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132</v>
      </c>
      <c r="AU230" s="251" t="s">
        <v>82</v>
      </c>
      <c r="AV230" s="14" t="s">
        <v>82</v>
      </c>
      <c r="AW230" s="14" t="s">
        <v>32</v>
      </c>
      <c r="AX230" s="14" t="s">
        <v>75</v>
      </c>
      <c r="AY230" s="251" t="s">
        <v>120</v>
      </c>
    </row>
    <row r="231" s="14" customFormat="1">
      <c r="A231" s="14"/>
      <c r="B231" s="241"/>
      <c r="C231" s="242"/>
      <c r="D231" s="232" t="s">
        <v>132</v>
      </c>
      <c r="E231" s="243" t="s">
        <v>1</v>
      </c>
      <c r="F231" s="244" t="s">
        <v>302</v>
      </c>
      <c r="G231" s="242"/>
      <c r="H231" s="245">
        <v>6.7999999999999998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132</v>
      </c>
      <c r="AU231" s="251" t="s">
        <v>82</v>
      </c>
      <c r="AV231" s="14" t="s">
        <v>82</v>
      </c>
      <c r="AW231" s="14" t="s">
        <v>32</v>
      </c>
      <c r="AX231" s="14" t="s">
        <v>75</v>
      </c>
      <c r="AY231" s="251" t="s">
        <v>120</v>
      </c>
    </row>
    <row r="232" s="14" customFormat="1">
      <c r="A232" s="14"/>
      <c r="B232" s="241"/>
      <c r="C232" s="242"/>
      <c r="D232" s="232" t="s">
        <v>132</v>
      </c>
      <c r="E232" s="243" t="s">
        <v>1</v>
      </c>
      <c r="F232" s="244" t="s">
        <v>303</v>
      </c>
      <c r="G232" s="242"/>
      <c r="H232" s="245">
        <v>1.3999999999999999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132</v>
      </c>
      <c r="AU232" s="251" t="s">
        <v>82</v>
      </c>
      <c r="AV232" s="14" t="s">
        <v>82</v>
      </c>
      <c r="AW232" s="14" t="s">
        <v>32</v>
      </c>
      <c r="AX232" s="14" t="s">
        <v>75</v>
      </c>
      <c r="AY232" s="251" t="s">
        <v>120</v>
      </c>
    </row>
    <row r="233" s="14" customFormat="1">
      <c r="A233" s="14"/>
      <c r="B233" s="241"/>
      <c r="C233" s="242"/>
      <c r="D233" s="232" t="s">
        <v>132</v>
      </c>
      <c r="E233" s="243" t="s">
        <v>1</v>
      </c>
      <c r="F233" s="244" t="s">
        <v>304</v>
      </c>
      <c r="G233" s="242"/>
      <c r="H233" s="245">
        <v>4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132</v>
      </c>
      <c r="AU233" s="251" t="s">
        <v>82</v>
      </c>
      <c r="AV233" s="14" t="s">
        <v>82</v>
      </c>
      <c r="AW233" s="14" t="s">
        <v>32</v>
      </c>
      <c r="AX233" s="14" t="s">
        <v>75</v>
      </c>
      <c r="AY233" s="251" t="s">
        <v>120</v>
      </c>
    </row>
    <row r="234" s="14" customFormat="1">
      <c r="A234" s="14"/>
      <c r="B234" s="241"/>
      <c r="C234" s="242"/>
      <c r="D234" s="232" t="s">
        <v>132</v>
      </c>
      <c r="E234" s="243" t="s">
        <v>1</v>
      </c>
      <c r="F234" s="244" t="s">
        <v>305</v>
      </c>
      <c r="G234" s="242"/>
      <c r="H234" s="245">
        <v>6.7999999999999998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132</v>
      </c>
      <c r="AU234" s="251" t="s">
        <v>82</v>
      </c>
      <c r="AV234" s="14" t="s">
        <v>82</v>
      </c>
      <c r="AW234" s="14" t="s">
        <v>32</v>
      </c>
      <c r="AX234" s="14" t="s">
        <v>75</v>
      </c>
      <c r="AY234" s="251" t="s">
        <v>120</v>
      </c>
    </row>
    <row r="235" s="14" customFormat="1">
      <c r="A235" s="14"/>
      <c r="B235" s="241"/>
      <c r="C235" s="242"/>
      <c r="D235" s="232" t="s">
        <v>132</v>
      </c>
      <c r="E235" s="243" t="s">
        <v>1</v>
      </c>
      <c r="F235" s="244" t="s">
        <v>306</v>
      </c>
      <c r="G235" s="242"/>
      <c r="H235" s="245">
        <v>3.6000000000000001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132</v>
      </c>
      <c r="AU235" s="251" t="s">
        <v>82</v>
      </c>
      <c r="AV235" s="14" t="s">
        <v>82</v>
      </c>
      <c r="AW235" s="14" t="s">
        <v>32</v>
      </c>
      <c r="AX235" s="14" t="s">
        <v>75</v>
      </c>
      <c r="AY235" s="251" t="s">
        <v>120</v>
      </c>
    </row>
    <row r="236" s="14" customFormat="1">
      <c r="A236" s="14"/>
      <c r="B236" s="241"/>
      <c r="C236" s="242"/>
      <c r="D236" s="232" t="s">
        <v>132</v>
      </c>
      <c r="E236" s="243" t="s">
        <v>1</v>
      </c>
      <c r="F236" s="244" t="s">
        <v>307</v>
      </c>
      <c r="G236" s="242"/>
      <c r="H236" s="245">
        <v>2.8999999999999999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132</v>
      </c>
      <c r="AU236" s="251" t="s">
        <v>82</v>
      </c>
      <c r="AV236" s="14" t="s">
        <v>82</v>
      </c>
      <c r="AW236" s="14" t="s">
        <v>32</v>
      </c>
      <c r="AX236" s="14" t="s">
        <v>75</v>
      </c>
      <c r="AY236" s="251" t="s">
        <v>120</v>
      </c>
    </row>
    <row r="237" s="14" customFormat="1">
      <c r="A237" s="14"/>
      <c r="B237" s="241"/>
      <c r="C237" s="242"/>
      <c r="D237" s="232" t="s">
        <v>132</v>
      </c>
      <c r="E237" s="243" t="s">
        <v>1</v>
      </c>
      <c r="F237" s="244" t="s">
        <v>308</v>
      </c>
      <c r="G237" s="242"/>
      <c r="H237" s="245">
        <v>1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132</v>
      </c>
      <c r="AU237" s="251" t="s">
        <v>82</v>
      </c>
      <c r="AV237" s="14" t="s">
        <v>82</v>
      </c>
      <c r="AW237" s="14" t="s">
        <v>32</v>
      </c>
      <c r="AX237" s="14" t="s">
        <v>75</v>
      </c>
      <c r="AY237" s="251" t="s">
        <v>120</v>
      </c>
    </row>
    <row r="238" s="14" customFormat="1">
      <c r="A238" s="14"/>
      <c r="B238" s="241"/>
      <c r="C238" s="242"/>
      <c r="D238" s="232" t="s">
        <v>132</v>
      </c>
      <c r="E238" s="243" t="s">
        <v>1</v>
      </c>
      <c r="F238" s="244" t="s">
        <v>309</v>
      </c>
      <c r="G238" s="242"/>
      <c r="H238" s="245">
        <v>1.3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132</v>
      </c>
      <c r="AU238" s="251" t="s">
        <v>82</v>
      </c>
      <c r="AV238" s="14" t="s">
        <v>82</v>
      </c>
      <c r="AW238" s="14" t="s">
        <v>32</v>
      </c>
      <c r="AX238" s="14" t="s">
        <v>75</v>
      </c>
      <c r="AY238" s="251" t="s">
        <v>120</v>
      </c>
    </row>
    <row r="239" s="14" customFormat="1">
      <c r="A239" s="14"/>
      <c r="B239" s="241"/>
      <c r="C239" s="242"/>
      <c r="D239" s="232" t="s">
        <v>132</v>
      </c>
      <c r="E239" s="243" t="s">
        <v>1</v>
      </c>
      <c r="F239" s="244" t="s">
        <v>310</v>
      </c>
      <c r="G239" s="242"/>
      <c r="H239" s="245">
        <v>2.5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132</v>
      </c>
      <c r="AU239" s="251" t="s">
        <v>82</v>
      </c>
      <c r="AV239" s="14" t="s">
        <v>82</v>
      </c>
      <c r="AW239" s="14" t="s">
        <v>32</v>
      </c>
      <c r="AX239" s="14" t="s">
        <v>75</v>
      </c>
      <c r="AY239" s="251" t="s">
        <v>120</v>
      </c>
    </row>
    <row r="240" s="14" customFormat="1">
      <c r="A240" s="14"/>
      <c r="B240" s="241"/>
      <c r="C240" s="242"/>
      <c r="D240" s="232" t="s">
        <v>132</v>
      </c>
      <c r="E240" s="243" t="s">
        <v>1</v>
      </c>
      <c r="F240" s="244" t="s">
        <v>311</v>
      </c>
      <c r="G240" s="242"/>
      <c r="H240" s="245">
        <v>3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132</v>
      </c>
      <c r="AU240" s="251" t="s">
        <v>82</v>
      </c>
      <c r="AV240" s="14" t="s">
        <v>82</v>
      </c>
      <c r="AW240" s="14" t="s">
        <v>32</v>
      </c>
      <c r="AX240" s="14" t="s">
        <v>75</v>
      </c>
      <c r="AY240" s="251" t="s">
        <v>120</v>
      </c>
    </row>
    <row r="241" s="14" customFormat="1">
      <c r="A241" s="14"/>
      <c r="B241" s="241"/>
      <c r="C241" s="242"/>
      <c r="D241" s="232" t="s">
        <v>132</v>
      </c>
      <c r="E241" s="243" t="s">
        <v>1</v>
      </c>
      <c r="F241" s="244" t="s">
        <v>312</v>
      </c>
      <c r="G241" s="242"/>
      <c r="H241" s="245">
        <v>1.5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132</v>
      </c>
      <c r="AU241" s="251" t="s">
        <v>82</v>
      </c>
      <c r="AV241" s="14" t="s">
        <v>82</v>
      </c>
      <c r="AW241" s="14" t="s">
        <v>32</v>
      </c>
      <c r="AX241" s="14" t="s">
        <v>75</v>
      </c>
      <c r="AY241" s="251" t="s">
        <v>120</v>
      </c>
    </row>
    <row r="242" s="14" customFormat="1">
      <c r="A242" s="14"/>
      <c r="B242" s="241"/>
      <c r="C242" s="242"/>
      <c r="D242" s="232" t="s">
        <v>132</v>
      </c>
      <c r="E242" s="243" t="s">
        <v>1</v>
      </c>
      <c r="F242" s="244" t="s">
        <v>313</v>
      </c>
      <c r="G242" s="242"/>
      <c r="H242" s="245">
        <v>1.2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132</v>
      </c>
      <c r="AU242" s="251" t="s">
        <v>82</v>
      </c>
      <c r="AV242" s="14" t="s">
        <v>82</v>
      </c>
      <c r="AW242" s="14" t="s">
        <v>32</v>
      </c>
      <c r="AX242" s="14" t="s">
        <v>75</v>
      </c>
      <c r="AY242" s="251" t="s">
        <v>120</v>
      </c>
    </row>
    <row r="243" s="14" customFormat="1">
      <c r="A243" s="14"/>
      <c r="B243" s="241"/>
      <c r="C243" s="242"/>
      <c r="D243" s="232" t="s">
        <v>132</v>
      </c>
      <c r="E243" s="243" t="s">
        <v>1</v>
      </c>
      <c r="F243" s="244" t="s">
        <v>314</v>
      </c>
      <c r="G243" s="242"/>
      <c r="H243" s="245">
        <v>8.5999999999999996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132</v>
      </c>
      <c r="AU243" s="251" t="s">
        <v>82</v>
      </c>
      <c r="AV243" s="14" t="s">
        <v>82</v>
      </c>
      <c r="AW243" s="14" t="s">
        <v>32</v>
      </c>
      <c r="AX243" s="14" t="s">
        <v>75</v>
      </c>
      <c r="AY243" s="251" t="s">
        <v>120</v>
      </c>
    </row>
    <row r="244" s="14" customFormat="1">
      <c r="A244" s="14"/>
      <c r="B244" s="241"/>
      <c r="C244" s="242"/>
      <c r="D244" s="232" t="s">
        <v>132</v>
      </c>
      <c r="E244" s="243" t="s">
        <v>1</v>
      </c>
      <c r="F244" s="244" t="s">
        <v>313</v>
      </c>
      <c r="G244" s="242"/>
      <c r="H244" s="245">
        <v>1.2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132</v>
      </c>
      <c r="AU244" s="251" t="s">
        <v>82</v>
      </c>
      <c r="AV244" s="14" t="s">
        <v>82</v>
      </c>
      <c r="AW244" s="14" t="s">
        <v>32</v>
      </c>
      <c r="AX244" s="14" t="s">
        <v>75</v>
      </c>
      <c r="AY244" s="251" t="s">
        <v>120</v>
      </c>
    </row>
    <row r="245" s="15" customFormat="1">
      <c r="A245" s="15"/>
      <c r="B245" s="252"/>
      <c r="C245" s="253"/>
      <c r="D245" s="232" t="s">
        <v>132</v>
      </c>
      <c r="E245" s="254" t="s">
        <v>1</v>
      </c>
      <c r="F245" s="255" t="s">
        <v>135</v>
      </c>
      <c r="G245" s="253"/>
      <c r="H245" s="256">
        <v>71.299999999999997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2" t="s">
        <v>132</v>
      </c>
      <c r="AU245" s="262" t="s">
        <v>82</v>
      </c>
      <c r="AV245" s="15" t="s">
        <v>136</v>
      </c>
      <c r="AW245" s="15" t="s">
        <v>32</v>
      </c>
      <c r="AX245" s="15" t="s">
        <v>75</v>
      </c>
      <c r="AY245" s="262" t="s">
        <v>120</v>
      </c>
    </row>
    <row r="246" s="13" customFormat="1">
      <c r="A246" s="13"/>
      <c r="B246" s="230"/>
      <c r="C246" s="231"/>
      <c r="D246" s="232" t="s">
        <v>132</v>
      </c>
      <c r="E246" s="233" t="s">
        <v>1</v>
      </c>
      <c r="F246" s="234" t="s">
        <v>315</v>
      </c>
      <c r="G246" s="231"/>
      <c r="H246" s="233" t="s">
        <v>1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132</v>
      </c>
      <c r="AU246" s="240" t="s">
        <v>82</v>
      </c>
      <c r="AV246" s="13" t="s">
        <v>80</v>
      </c>
      <c r="AW246" s="13" t="s">
        <v>32</v>
      </c>
      <c r="AX246" s="13" t="s">
        <v>75</v>
      </c>
      <c r="AY246" s="240" t="s">
        <v>120</v>
      </c>
    </row>
    <row r="247" s="14" customFormat="1">
      <c r="A247" s="14"/>
      <c r="B247" s="241"/>
      <c r="C247" s="242"/>
      <c r="D247" s="232" t="s">
        <v>132</v>
      </c>
      <c r="E247" s="243" t="s">
        <v>1</v>
      </c>
      <c r="F247" s="244" t="s">
        <v>316</v>
      </c>
      <c r="G247" s="242"/>
      <c r="H247" s="245">
        <v>18.199999999999999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132</v>
      </c>
      <c r="AU247" s="251" t="s">
        <v>82</v>
      </c>
      <c r="AV247" s="14" t="s">
        <v>82</v>
      </c>
      <c r="AW247" s="14" t="s">
        <v>32</v>
      </c>
      <c r="AX247" s="14" t="s">
        <v>75</v>
      </c>
      <c r="AY247" s="251" t="s">
        <v>120</v>
      </c>
    </row>
    <row r="248" s="15" customFormat="1">
      <c r="A248" s="15"/>
      <c r="B248" s="252"/>
      <c r="C248" s="253"/>
      <c r="D248" s="232" t="s">
        <v>132</v>
      </c>
      <c r="E248" s="254" t="s">
        <v>1</v>
      </c>
      <c r="F248" s="255" t="s">
        <v>135</v>
      </c>
      <c r="G248" s="253"/>
      <c r="H248" s="256">
        <v>18.199999999999999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2" t="s">
        <v>132</v>
      </c>
      <c r="AU248" s="262" t="s">
        <v>82</v>
      </c>
      <c r="AV248" s="15" t="s">
        <v>136</v>
      </c>
      <c r="AW248" s="15" t="s">
        <v>32</v>
      </c>
      <c r="AX248" s="15" t="s">
        <v>75</v>
      </c>
      <c r="AY248" s="262" t="s">
        <v>120</v>
      </c>
    </row>
    <row r="249" s="13" customFormat="1">
      <c r="A249" s="13"/>
      <c r="B249" s="230"/>
      <c r="C249" s="231"/>
      <c r="D249" s="232" t="s">
        <v>132</v>
      </c>
      <c r="E249" s="233" t="s">
        <v>1</v>
      </c>
      <c r="F249" s="234" t="s">
        <v>317</v>
      </c>
      <c r="G249" s="231"/>
      <c r="H249" s="233" t="s">
        <v>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132</v>
      </c>
      <c r="AU249" s="240" t="s">
        <v>82</v>
      </c>
      <c r="AV249" s="13" t="s">
        <v>80</v>
      </c>
      <c r="AW249" s="13" t="s">
        <v>32</v>
      </c>
      <c r="AX249" s="13" t="s">
        <v>75</v>
      </c>
      <c r="AY249" s="240" t="s">
        <v>120</v>
      </c>
    </row>
    <row r="250" s="14" customFormat="1">
      <c r="A250" s="14"/>
      <c r="B250" s="241"/>
      <c r="C250" s="242"/>
      <c r="D250" s="232" t="s">
        <v>132</v>
      </c>
      <c r="E250" s="243" t="s">
        <v>1</v>
      </c>
      <c r="F250" s="244" t="s">
        <v>318</v>
      </c>
      <c r="G250" s="242"/>
      <c r="H250" s="245">
        <v>6.2999999999999998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132</v>
      </c>
      <c r="AU250" s="251" t="s">
        <v>82</v>
      </c>
      <c r="AV250" s="14" t="s">
        <v>82</v>
      </c>
      <c r="AW250" s="14" t="s">
        <v>32</v>
      </c>
      <c r="AX250" s="14" t="s">
        <v>75</v>
      </c>
      <c r="AY250" s="251" t="s">
        <v>120</v>
      </c>
    </row>
    <row r="251" s="14" customFormat="1">
      <c r="A251" s="14"/>
      <c r="B251" s="241"/>
      <c r="C251" s="242"/>
      <c r="D251" s="232" t="s">
        <v>132</v>
      </c>
      <c r="E251" s="243" t="s">
        <v>1</v>
      </c>
      <c r="F251" s="244" t="s">
        <v>319</v>
      </c>
      <c r="G251" s="242"/>
      <c r="H251" s="245">
        <v>7.2000000000000002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132</v>
      </c>
      <c r="AU251" s="251" t="s">
        <v>82</v>
      </c>
      <c r="AV251" s="14" t="s">
        <v>82</v>
      </c>
      <c r="AW251" s="14" t="s">
        <v>32</v>
      </c>
      <c r="AX251" s="14" t="s">
        <v>75</v>
      </c>
      <c r="AY251" s="251" t="s">
        <v>120</v>
      </c>
    </row>
    <row r="252" s="14" customFormat="1">
      <c r="A252" s="14"/>
      <c r="B252" s="241"/>
      <c r="C252" s="242"/>
      <c r="D252" s="232" t="s">
        <v>132</v>
      </c>
      <c r="E252" s="243" t="s">
        <v>1</v>
      </c>
      <c r="F252" s="244" t="s">
        <v>320</v>
      </c>
      <c r="G252" s="242"/>
      <c r="H252" s="245">
        <v>7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132</v>
      </c>
      <c r="AU252" s="251" t="s">
        <v>82</v>
      </c>
      <c r="AV252" s="14" t="s">
        <v>82</v>
      </c>
      <c r="AW252" s="14" t="s">
        <v>32</v>
      </c>
      <c r="AX252" s="14" t="s">
        <v>75</v>
      </c>
      <c r="AY252" s="251" t="s">
        <v>120</v>
      </c>
    </row>
    <row r="253" s="14" customFormat="1">
      <c r="A253" s="14"/>
      <c r="B253" s="241"/>
      <c r="C253" s="242"/>
      <c r="D253" s="232" t="s">
        <v>132</v>
      </c>
      <c r="E253" s="243" t="s">
        <v>1</v>
      </c>
      <c r="F253" s="244" t="s">
        <v>321</v>
      </c>
      <c r="G253" s="242"/>
      <c r="H253" s="245">
        <v>53.799999999999997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132</v>
      </c>
      <c r="AU253" s="251" t="s">
        <v>82</v>
      </c>
      <c r="AV253" s="14" t="s">
        <v>82</v>
      </c>
      <c r="AW253" s="14" t="s">
        <v>32</v>
      </c>
      <c r="AX253" s="14" t="s">
        <v>75</v>
      </c>
      <c r="AY253" s="251" t="s">
        <v>120</v>
      </c>
    </row>
    <row r="254" s="15" customFormat="1">
      <c r="A254" s="15"/>
      <c r="B254" s="252"/>
      <c r="C254" s="253"/>
      <c r="D254" s="232" t="s">
        <v>132</v>
      </c>
      <c r="E254" s="254" t="s">
        <v>1</v>
      </c>
      <c r="F254" s="255" t="s">
        <v>135</v>
      </c>
      <c r="G254" s="253"/>
      <c r="H254" s="256">
        <v>74.299999999999997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2" t="s">
        <v>132</v>
      </c>
      <c r="AU254" s="262" t="s">
        <v>82</v>
      </c>
      <c r="AV254" s="15" t="s">
        <v>136</v>
      </c>
      <c r="AW254" s="15" t="s">
        <v>32</v>
      </c>
      <c r="AX254" s="15" t="s">
        <v>75</v>
      </c>
      <c r="AY254" s="262" t="s">
        <v>120</v>
      </c>
    </row>
    <row r="255" s="16" customFormat="1">
      <c r="A255" s="16"/>
      <c r="B255" s="263"/>
      <c r="C255" s="264"/>
      <c r="D255" s="232" t="s">
        <v>132</v>
      </c>
      <c r="E255" s="265" t="s">
        <v>1</v>
      </c>
      <c r="F255" s="266" t="s">
        <v>137</v>
      </c>
      <c r="G255" s="264"/>
      <c r="H255" s="267">
        <v>163.80000000000001</v>
      </c>
      <c r="I255" s="268"/>
      <c r="J255" s="264"/>
      <c r="K255" s="264"/>
      <c r="L255" s="269"/>
      <c r="M255" s="270"/>
      <c r="N255" s="271"/>
      <c r="O255" s="271"/>
      <c r="P255" s="271"/>
      <c r="Q255" s="271"/>
      <c r="R255" s="271"/>
      <c r="S255" s="271"/>
      <c r="T255" s="272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3" t="s">
        <v>132</v>
      </c>
      <c r="AU255" s="273" t="s">
        <v>82</v>
      </c>
      <c r="AV255" s="16" t="s">
        <v>128</v>
      </c>
      <c r="AW255" s="16" t="s">
        <v>32</v>
      </c>
      <c r="AX255" s="16" t="s">
        <v>80</v>
      </c>
      <c r="AY255" s="273" t="s">
        <v>120</v>
      </c>
    </row>
    <row r="256" s="2" customFormat="1" ht="24.15" customHeight="1">
      <c r="A256" s="39"/>
      <c r="B256" s="40"/>
      <c r="C256" s="212" t="s">
        <v>322</v>
      </c>
      <c r="D256" s="212" t="s">
        <v>123</v>
      </c>
      <c r="E256" s="213" t="s">
        <v>323</v>
      </c>
      <c r="F256" s="214" t="s">
        <v>324</v>
      </c>
      <c r="G256" s="215" t="s">
        <v>126</v>
      </c>
      <c r="H256" s="216">
        <v>71.299999999999997</v>
      </c>
      <c r="I256" s="217"/>
      <c r="J256" s="218">
        <f>ROUND(I256*H256,2)</f>
        <v>0</v>
      </c>
      <c r="K256" s="214" t="s">
        <v>127</v>
      </c>
      <c r="L256" s="45"/>
      <c r="M256" s="219" t="s">
        <v>1</v>
      </c>
      <c r="N256" s="220" t="s">
        <v>40</v>
      </c>
      <c r="O256" s="92"/>
      <c r="P256" s="221">
        <f>O256*H256</f>
        <v>0</v>
      </c>
      <c r="Q256" s="221">
        <v>0</v>
      </c>
      <c r="R256" s="221">
        <f>Q256*H256</f>
        <v>0</v>
      </c>
      <c r="S256" s="221">
        <v>0.0080000000000000002</v>
      </c>
      <c r="T256" s="222">
        <f>S256*H256</f>
        <v>0.57040000000000002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3" t="s">
        <v>219</v>
      </c>
      <c r="AT256" s="223" t="s">
        <v>123</v>
      </c>
      <c r="AU256" s="223" t="s">
        <v>82</v>
      </c>
      <c r="AY256" s="18" t="s">
        <v>120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8" t="s">
        <v>80</v>
      </c>
      <c r="BK256" s="224">
        <f>ROUND(I256*H256,2)</f>
        <v>0</v>
      </c>
      <c r="BL256" s="18" t="s">
        <v>219</v>
      </c>
      <c r="BM256" s="223" t="s">
        <v>325</v>
      </c>
    </row>
    <row r="257" s="2" customFormat="1">
      <c r="A257" s="39"/>
      <c r="B257" s="40"/>
      <c r="C257" s="41"/>
      <c r="D257" s="225" t="s">
        <v>130</v>
      </c>
      <c r="E257" s="41"/>
      <c r="F257" s="226" t="s">
        <v>326</v>
      </c>
      <c r="G257" s="41"/>
      <c r="H257" s="41"/>
      <c r="I257" s="227"/>
      <c r="J257" s="41"/>
      <c r="K257" s="41"/>
      <c r="L257" s="45"/>
      <c r="M257" s="228"/>
      <c r="N257" s="229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130</v>
      </c>
      <c r="AU257" s="18" t="s">
        <v>82</v>
      </c>
    </row>
    <row r="258" s="2" customFormat="1" ht="24.15" customHeight="1">
      <c r="A258" s="39"/>
      <c r="B258" s="40"/>
      <c r="C258" s="212" t="s">
        <v>327</v>
      </c>
      <c r="D258" s="212" t="s">
        <v>123</v>
      </c>
      <c r="E258" s="213" t="s">
        <v>328</v>
      </c>
      <c r="F258" s="214" t="s">
        <v>329</v>
      </c>
      <c r="G258" s="215" t="s">
        <v>126</v>
      </c>
      <c r="H258" s="216">
        <v>255.5</v>
      </c>
      <c r="I258" s="217"/>
      <c r="J258" s="218">
        <f>ROUND(I258*H258,2)</f>
        <v>0</v>
      </c>
      <c r="K258" s="214" t="s">
        <v>127</v>
      </c>
      <c r="L258" s="45"/>
      <c r="M258" s="219" t="s">
        <v>1</v>
      </c>
      <c r="N258" s="220" t="s">
        <v>40</v>
      </c>
      <c r="O258" s="92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3" t="s">
        <v>219</v>
      </c>
      <c r="AT258" s="223" t="s">
        <v>123</v>
      </c>
      <c r="AU258" s="223" t="s">
        <v>82</v>
      </c>
      <c r="AY258" s="18" t="s">
        <v>120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8" t="s">
        <v>80</v>
      </c>
      <c r="BK258" s="224">
        <f>ROUND(I258*H258,2)</f>
        <v>0</v>
      </c>
      <c r="BL258" s="18" t="s">
        <v>219</v>
      </c>
      <c r="BM258" s="223" t="s">
        <v>330</v>
      </c>
    </row>
    <row r="259" s="2" customFormat="1">
      <c r="A259" s="39"/>
      <c r="B259" s="40"/>
      <c r="C259" s="41"/>
      <c r="D259" s="225" t="s">
        <v>130</v>
      </c>
      <c r="E259" s="41"/>
      <c r="F259" s="226" t="s">
        <v>331</v>
      </c>
      <c r="G259" s="41"/>
      <c r="H259" s="41"/>
      <c r="I259" s="227"/>
      <c r="J259" s="41"/>
      <c r="K259" s="41"/>
      <c r="L259" s="45"/>
      <c r="M259" s="228"/>
      <c r="N259" s="229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130</v>
      </c>
      <c r="AU259" s="18" t="s">
        <v>82</v>
      </c>
    </row>
    <row r="260" s="13" customFormat="1">
      <c r="A260" s="13"/>
      <c r="B260" s="230"/>
      <c r="C260" s="231"/>
      <c r="D260" s="232" t="s">
        <v>132</v>
      </c>
      <c r="E260" s="233" t="s">
        <v>1</v>
      </c>
      <c r="F260" s="234" t="s">
        <v>332</v>
      </c>
      <c r="G260" s="231"/>
      <c r="H260" s="233" t="s">
        <v>1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132</v>
      </c>
      <c r="AU260" s="240" t="s">
        <v>82</v>
      </c>
      <c r="AV260" s="13" t="s">
        <v>80</v>
      </c>
      <c r="AW260" s="13" t="s">
        <v>32</v>
      </c>
      <c r="AX260" s="13" t="s">
        <v>75</v>
      </c>
      <c r="AY260" s="240" t="s">
        <v>120</v>
      </c>
    </row>
    <row r="261" s="14" customFormat="1">
      <c r="A261" s="14"/>
      <c r="B261" s="241"/>
      <c r="C261" s="242"/>
      <c r="D261" s="232" t="s">
        <v>132</v>
      </c>
      <c r="E261" s="243" t="s">
        <v>1</v>
      </c>
      <c r="F261" s="244" t="s">
        <v>333</v>
      </c>
      <c r="G261" s="242"/>
      <c r="H261" s="245">
        <v>78.599999999999994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132</v>
      </c>
      <c r="AU261" s="251" t="s">
        <v>82</v>
      </c>
      <c r="AV261" s="14" t="s">
        <v>82</v>
      </c>
      <c r="AW261" s="14" t="s">
        <v>32</v>
      </c>
      <c r="AX261" s="14" t="s">
        <v>75</v>
      </c>
      <c r="AY261" s="251" t="s">
        <v>120</v>
      </c>
    </row>
    <row r="262" s="14" customFormat="1">
      <c r="A262" s="14"/>
      <c r="B262" s="241"/>
      <c r="C262" s="242"/>
      <c r="D262" s="232" t="s">
        <v>132</v>
      </c>
      <c r="E262" s="243" t="s">
        <v>1</v>
      </c>
      <c r="F262" s="244" t="s">
        <v>334</v>
      </c>
      <c r="G262" s="242"/>
      <c r="H262" s="245">
        <v>106.2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1" t="s">
        <v>132</v>
      </c>
      <c r="AU262" s="251" t="s">
        <v>82</v>
      </c>
      <c r="AV262" s="14" t="s">
        <v>82</v>
      </c>
      <c r="AW262" s="14" t="s">
        <v>32</v>
      </c>
      <c r="AX262" s="14" t="s">
        <v>75</v>
      </c>
      <c r="AY262" s="251" t="s">
        <v>120</v>
      </c>
    </row>
    <row r="263" s="14" customFormat="1">
      <c r="A263" s="14"/>
      <c r="B263" s="241"/>
      <c r="C263" s="242"/>
      <c r="D263" s="232" t="s">
        <v>132</v>
      </c>
      <c r="E263" s="243" t="s">
        <v>1</v>
      </c>
      <c r="F263" s="244" t="s">
        <v>335</v>
      </c>
      <c r="G263" s="242"/>
      <c r="H263" s="245">
        <v>6.0999999999999996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132</v>
      </c>
      <c r="AU263" s="251" t="s">
        <v>82</v>
      </c>
      <c r="AV263" s="14" t="s">
        <v>82</v>
      </c>
      <c r="AW263" s="14" t="s">
        <v>32</v>
      </c>
      <c r="AX263" s="14" t="s">
        <v>75</v>
      </c>
      <c r="AY263" s="251" t="s">
        <v>120</v>
      </c>
    </row>
    <row r="264" s="15" customFormat="1">
      <c r="A264" s="15"/>
      <c r="B264" s="252"/>
      <c r="C264" s="253"/>
      <c r="D264" s="232" t="s">
        <v>132</v>
      </c>
      <c r="E264" s="254" t="s">
        <v>1</v>
      </c>
      <c r="F264" s="255" t="s">
        <v>135</v>
      </c>
      <c r="G264" s="253"/>
      <c r="H264" s="256">
        <v>190.90000000000001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2" t="s">
        <v>132</v>
      </c>
      <c r="AU264" s="262" t="s">
        <v>82</v>
      </c>
      <c r="AV264" s="15" t="s">
        <v>136</v>
      </c>
      <c r="AW264" s="15" t="s">
        <v>32</v>
      </c>
      <c r="AX264" s="15" t="s">
        <v>75</v>
      </c>
      <c r="AY264" s="262" t="s">
        <v>120</v>
      </c>
    </row>
    <row r="265" s="13" customFormat="1">
      <c r="A265" s="13"/>
      <c r="B265" s="230"/>
      <c r="C265" s="231"/>
      <c r="D265" s="232" t="s">
        <v>132</v>
      </c>
      <c r="E265" s="233" t="s">
        <v>1</v>
      </c>
      <c r="F265" s="234" t="s">
        <v>317</v>
      </c>
      <c r="G265" s="231"/>
      <c r="H265" s="233" t="s">
        <v>1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132</v>
      </c>
      <c r="AU265" s="240" t="s">
        <v>82</v>
      </c>
      <c r="AV265" s="13" t="s">
        <v>80</v>
      </c>
      <c r="AW265" s="13" t="s">
        <v>32</v>
      </c>
      <c r="AX265" s="13" t="s">
        <v>75</v>
      </c>
      <c r="AY265" s="240" t="s">
        <v>120</v>
      </c>
    </row>
    <row r="266" s="14" customFormat="1">
      <c r="A266" s="14"/>
      <c r="B266" s="241"/>
      <c r="C266" s="242"/>
      <c r="D266" s="232" t="s">
        <v>132</v>
      </c>
      <c r="E266" s="243" t="s">
        <v>1</v>
      </c>
      <c r="F266" s="244" t="s">
        <v>336</v>
      </c>
      <c r="G266" s="242"/>
      <c r="H266" s="245">
        <v>10.800000000000001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132</v>
      </c>
      <c r="AU266" s="251" t="s">
        <v>82</v>
      </c>
      <c r="AV266" s="14" t="s">
        <v>82</v>
      </c>
      <c r="AW266" s="14" t="s">
        <v>32</v>
      </c>
      <c r="AX266" s="14" t="s">
        <v>75</v>
      </c>
      <c r="AY266" s="251" t="s">
        <v>120</v>
      </c>
    </row>
    <row r="267" s="14" customFormat="1">
      <c r="A267" s="14"/>
      <c r="B267" s="241"/>
      <c r="C267" s="242"/>
      <c r="D267" s="232" t="s">
        <v>132</v>
      </c>
      <c r="E267" s="243" t="s">
        <v>1</v>
      </c>
      <c r="F267" s="244" t="s">
        <v>321</v>
      </c>
      <c r="G267" s="242"/>
      <c r="H267" s="245">
        <v>53.799999999999997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132</v>
      </c>
      <c r="AU267" s="251" t="s">
        <v>82</v>
      </c>
      <c r="AV267" s="14" t="s">
        <v>82</v>
      </c>
      <c r="AW267" s="14" t="s">
        <v>32</v>
      </c>
      <c r="AX267" s="14" t="s">
        <v>75</v>
      </c>
      <c r="AY267" s="251" t="s">
        <v>120</v>
      </c>
    </row>
    <row r="268" s="15" customFormat="1">
      <c r="A268" s="15"/>
      <c r="B268" s="252"/>
      <c r="C268" s="253"/>
      <c r="D268" s="232" t="s">
        <v>132</v>
      </c>
      <c r="E268" s="254" t="s">
        <v>1</v>
      </c>
      <c r="F268" s="255" t="s">
        <v>135</v>
      </c>
      <c r="G268" s="253"/>
      <c r="H268" s="256">
        <v>64.599999999999994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2" t="s">
        <v>132</v>
      </c>
      <c r="AU268" s="262" t="s">
        <v>82</v>
      </c>
      <c r="AV268" s="15" t="s">
        <v>136</v>
      </c>
      <c r="AW268" s="15" t="s">
        <v>32</v>
      </c>
      <c r="AX268" s="15" t="s">
        <v>75</v>
      </c>
      <c r="AY268" s="262" t="s">
        <v>120</v>
      </c>
    </row>
    <row r="269" s="16" customFormat="1">
      <c r="A269" s="16"/>
      <c r="B269" s="263"/>
      <c r="C269" s="264"/>
      <c r="D269" s="232" t="s">
        <v>132</v>
      </c>
      <c r="E269" s="265" t="s">
        <v>1</v>
      </c>
      <c r="F269" s="266" t="s">
        <v>137</v>
      </c>
      <c r="G269" s="264"/>
      <c r="H269" s="267">
        <v>255.5</v>
      </c>
      <c r="I269" s="268"/>
      <c r="J269" s="264"/>
      <c r="K269" s="264"/>
      <c r="L269" s="269"/>
      <c r="M269" s="270"/>
      <c r="N269" s="271"/>
      <c r="O269" s="271"/>
      <c r="P269" s="271"/>
      <c r="Q269" s="271"/>
      <c r="R269" s="271"/>
      <c r="S269" s="271"/>
      <c r="T269" s="272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3" t="s">
        <v>132</v>
      </c>
      <c r="AU269" s="273" t="s">
        <v>82</v>
      </c>
      <c r="AV269" s="16" t="s">
        <v>128</v>
      </c>
      <c r="AW269" s="16" t="s">
        <v>32</v>
      </c>
      <c r="AX269" s="16" t="s">
        <v>80</v>
      </c>
      <c r="AY269" s="273" t="s">
        <v>120</v>
      </c>
    </row>
    <row r="270" s="2" customFormat="1" ht="21.75" customHeight="1">
      <c r="A270" s="39"/>
      <c r="B270" s="40"/>
      <c r="C270" s="275" t="s">
        <v>337</v>
      </c>
      <c r="D270" s="275" t="s">
        <v>338</v>
      </c>
      <c r="E270" s="276" t="s">
        <v>339</v>
      </c>
      <c r="F270" s="277" t="s">
        <v>340</v>
      </c>
      <c r="G270" s="278" t="s">
        <v>126</v>
      </c>
      <c r="H270" s="279">
        <v>268.27499999999998</v>
      </c>
      <c r="I270" s="280"/>
      <c r="J270" s="281">
        <f>ROUND(I270*H270,2)</f>
        <v>0</v>
      </c>
      <c r="K270" s="277" t="s">
        <v>1</v>
      </c>
      <c r="L270" s="282"/>
      <c r="M270" s="283" t="s">
        <v>1</v>
      </c>
      <c r="N270" s="284" t="s">
        <v>40</v>
      </c>
      <c r="O270" s="92"/>
      <c r="P270" s="221">
        <f>O270*H270</f>
        <v>0</v>
      </c>
      <c r="Q270" s="221">
        <v>0.01755</v>
      </c>
      <c r="R270" s="221">
        <f>Q270*H270</f>
        <v>4.7082262499999992</v>
      </c>
      <c r="S270" s="221">
        <v>0</v>
      </c>
      <c r="T270" s="222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3" t="s">
        <v>341</v>
      </c>
      <c r="AT270" s="223" t="s">
        <v>338</v>
      </c>
      <c r="AU270" s="223" t="s">
        <v>82</v>
      </c>
      <c r="AY270" s="18" t="s">
        <v>120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8" t="s">
        <v>80</v>
      </c>
      <c r="BK270" s="224">
        <f>ROUND(I270*H270,2)</f>
        <v>0</v>
      </c>
      <c r="BL270" s="18" t="s">
        <v>219</v>
      </c>
      <c r="BM270" s="223" t="s">
        <v>342</v>
      </c>
    </row>
    <row r="271" s="14" customFormat="1">
      <c r="A271" s="14"/>
      <c r="B271" s="241"/>
      <c r="C271" s="242"/>
      <c r="D271" s="232" t="s">
        <v>132</v>
      </c>
      <c r="E271" s="242"/>
      <c r="F271" s="244" t="s">
        <v>343</v>
      </c>
      <c r="G271" s="242"/>
      <c r="H271" s="245">
        <v>268.27499999999998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132</v>
      </c>
      <c r="AU271" s="251" t="s">
        <v>82</v>
      </c>
      <c r="AV271" s="14" t="s">
        <v>82</v>
      </c>
      <c r="AW271" s="14" t="s">
        <v>4</v>
      </c>
      <c r="AX271" s="14" t="s">
        <v>80</v>
      </c>
      <c r="AY271" s="251" t="s">
        <v>120</v>
      </c>
    </row>
    <row r="272" s="2" customFormat="1" ht="16.5" customHeight="1">
      <c r="A272" s="39"/>
      <c r="B272" s="40"/>
      <c r="C272" s="212" t="s">
        <v>344</v>
      </c>
      <c r="D272" s="212" t="s">
        <v>123</v>
      </c>
      <c r="E272" s="213" t="s">
        <v>345</v>
      </c>
      <c r="F272" s="214" t="s">
        <v>346</v>
      </c>
      <c r="G272" s="215" t="s">
        <v>215</v>
      </c>
      <c r="H272" s="216">
        <v>868.60000000000002</v>
      </c>
      <c r="I272" s="217"/>
      <c r="J272" s="218">
        <f>ROUND(I272*H272,2)</f>
        <v>0</v>
      </c>
      <c r="K272" s="214" t="s">
        <v>127</v>
      </c>
      <c r="L272" s="45"/>
      <c r="M272" s="219" t="s">
        <v>1</v>
      </c>
      <c r="N272" s="220" t="s">
        <v>40</v>
      </c>
      <c r="O272" s="92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3" t="s">
        <v>219</v>
      </c>
      <c r="AT272" s="223" t="s">
        <v>123</v>
      </c>
      <c r="AU272" s="223" t="s">
        <v>82</v>
      </c>
      <c r="AY272" s="18" t="s">
        <v>120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8" t="s">
        <v>80</v>
      </c>
      <c r="BK272" s="224">
        <f>ROUND(I272*H272,2)</f>
        <v>0</v>
      </c>
      <c r="BL272" s="18" t="s">
        <v>219</v>
      </c>
      <c r="BM272" s="223" t="s">
        <v>347</v>
      </c>
    </row>
    <row r="273" s="2" customFormat="1">
      <c r="A273" s="39"/>
      <c r="B273" s="40"/>
      <c r="C273" s="41"/>
      <c r="D273" s="225" t="s">
        <v>130</v>
      </c>
      <c r="E273" s="41"/>
      <c r="F273" s="226" t="s">
        <v>348</v>
      </c>
      <c r="G273" s="41"/>
      <c r="H273" s="41"/>
      <c r="I273" s="227"/>
      <c r="J273" s="41"/>
      <c r="K273" s="41"/>
      <c r="L273" s="45"/>
      <c r="M273" s="228"/>
      <c r="N273" s="229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130</v>
      </c>
      <c r="AU273" s="18" t="s">
        <v>82</v>
      </c>
    </row>
    <row r="274" s="13" customFormat="1">
      <c r="A274" s="13"/>
      <c r="B274" s="230"/>
      <c r="C274" s="231"/>
      <c r="D274" s="232" t="s">
        <v>132</v>
      </c>
      <c r="E274" s="233" t="s">
        <v>1</v>
      </c>
      <c r="F274" s="234" t="s">
        <v>349</v>
      </c>
      <c r="G274" s="231"/>
      <c r="H274" s="233" t="s">
        <v>1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132</v>
      </c>
      <c r="AU274" s="240" t="s">
        <v>82</v>
      </c>
      <c r="AV274" s="13" t="s">
        <v>80</v>
      </c>
      <c r="AW274" s="13" t="s">
        <v>32</v>
      </c>
      <c r="AX274" s="13" t="s">
        <v>75</v>
      </c>
      <c r="AY274" s="240" t="s">
        <v>120</v>
      </c>
    </row>
    <row r="275" s="14" customFormat="1">
      <c r="A275" s="14"/>
      <c r="B275" s="241"/>
      <c r="C275" s="242"/>
      <c r="D275" s="232" t="s">
        <v>132</v>
      </c>
      <c r="E275" s="243" t="s">
        <v>1</v>
      </c>
      <c r="F275" s="244" t="s">
        <v>350</v>
      </c>
      <c r="G275" s="242"/>
      <c r="H275" s="245">
        <v>150.80000000000001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132</v>
      </c>
      <c r="AU275" s="251" t="s">
        <v>82</v>
      </c>
      <c r="AV275" s="14" t="s">
        <v>82</v>
      </c>
      <c r="AW275" s="14" t="s">
        <v>32</v>
      </c>
      <c r="AX275" s="14" t="s">
        <v>75</v>
      </c>
      <c r="AY275" s="251" t="s">
        <v>120</v>
      </c>
    </row>
    <row r="276" s="14" customFormat="1">
      <c r="A276" s="14"/>
      <c r="B276" s="241"/>
      <c r="C276" s="242"/>
      <c r="D276" s="232" t="s">
        <v>132</v>
      </c>
      <c r="E276" s="243" t="s">
        <v>1</v>
      </c>
      <c r="F276" s="244" t="s">
        <v>351</v>
      </c>
      <c r="G276" s="242"/>
      <c r="H276" s="245">
        <v>87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132</v>
      </c>
      <c r="AU276" s="251" t="s">
        <v>82</v>
      </c>
      <c r="AV276" s="14" t="s">
        <v>82</v>
      </c>
      <c r="AW276" s="14" t="s">
        <v>32</v>
      </c>
      <c r="AX276" s="14" t="s">
        <v>75</v>
      </c>
      <c r="AY276" s="251" t="s">
        <v>120</v>
      </c>
    </row>
    <row r="277" s="14" customFormat="1">
      <c r="A277" s="14"/>
      <c r="B277" s="241"/>
      <c r="C277" s="242"/>
      <c r="D277" s="232" t="s">
        <v>132</v>
      </c>
      <c r="E277" s="243" t="s">
        <v>1</v>
      </c>
      <c r="F277" s="244" t="s">
        <v>352</v>
      </c>
      <c r="G277" s="242"/>
      <c r="H277" s="245">
        <v>17.399999999999999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1" t="s">
        <v>132</v>
      </c>
      <c r="AU277" s="251" t="s">
        <v>82</v>
      </c>
      <c r="AV277" s="14" t="s">
        <v>82</v>
      </c>
      <c r="AW277" s="14" t="s">
        <v>32</v>
      </c>
      <c r="AX277" s="14" t="s">
        <v>75</v>
      </c>
      <c r="AY277" s="251" t="s">
        <v>120</v>
      </c>
    </row>
    <row r="278" s="15" customFormat="1">
      <c r="A278" s="15"/>
      <c r="B278" s="252"/>
      <c r="C278" s="253"/>
      <c r="D278" s="232" t="s">
        <v>132</v>
      </c>
      <c r="E278" s="254" t="s">
        <v>1</v>
      </c>
      <c r="F278" s="255" t="s">
        <v>135</v>
      </c>
      <c r="G278" s="253"/>
      <c r="H278" s="256">
        <v>255.19999999999999</v>
      </c>
      <c r="I278" s="257"/>
      <c r="J278" s="253"/>
      <c r="K278" s="253"/>
      <c r="L278" s="258"/>
      <c r="M278" s="259"/>
      <c r="N278" s="260"/>
      <c r="O278" s="260"/>
      <c r="P278" s="260"/>
      <c r="Q278" s="260"/>
      <c r="R278" s="260"/>
      <c r="S278" s="260"/>
      <c r="T278" s="261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2" t="s">
        <v>132</v>
      </c>
      <c r="AU278" s="262" t="s">
        <v>82</v>
      </c>
      <c r="AV278" s="15" t="s">
        <v>136</v>
      </c>
      <c r="AW278" s="15" t="s">
        <v>32</v>
      </c>
      <c r="AX278" s="15" t="s">
        <v>75</v>
      </c>
      <c r="AY278" s="262" t="s">
        <v>120</v>
      </c>
    </row>
    <row r="279" s="13" customFormat="1">
      <c r="A279" s="13"/>
      <c r="B279" s="230"/>
      <c r="C279" s="231"/>
      <c r="D279" s="232" t="s">
        <v>132</v>
      </c>
      <c r="E279" s="233" t="s">
        <v>1</v>
      </c>
      <c r="F279" s="234" t="s">
        <v>353</v>
      </c>
      <c r="G279" s="231"/>
      <c r="H279" s="233" t="s">
        <v>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132</v>
      </c>
      <c r="AU279" s="240" t="s">
        <v>82</v>
      </c>
      <c r="AV279" s="13" t="s">
        <v>80</v>
      </c>
      <c r="AW279" s="13" t="s">
        <v>32</v>
      </c>
      <c r="AX279" s="13" t="s">
        <v>75</v>
      </c>
      <c r="AY279" s="240" t="s">
        <v>120</v>
      </c>
    </row>
    <row r="280" s="14" customFormat="1">
      <c r="A280" s="14"/>
      <c r="B280" s="241"/>
      <c r="C280" s="242"/>
      <c r="D280" s="232" t="s">
        <v>132</v>
      </c>
      <c r="E280" s="243" t="s">
        <v>1</v>
      </c>
      <c r="F280" s="244" t="s">
        <v>354</v>
      </c>
      <c r="G280" s="242"/>
      <c r="H280" s="245">
        <v>253.59999999999999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132</v>
      </c>
      <c r="AU280" s="251" t="s">
        <v>82</v>
      </c>
      <c r="AV280" s="14" t="s">
        <v>82</v>
      </c>
      <c r="AW280" s="14" t="s">
        <v>32</v>
      </c>
      <c r="AX280" s="14" t="s">
        <v>75</v>
      </c>
      <c r="AY280" s="251" t="s">
        <v>120</v>
      </c>
    </row>
    <row r="281" s="14" customFormat="1">
      <c r="A281" s="14"/>
      <c r="B281" s="241"/>
      <c r="C281" s="242"/>
      <c r="D281" s="232" t="s">
        <v>132</v>
      </c>
      <c r="E281" s="243" t="s">
        <v>1</v>
      </c>
      <c r="F281" s="244" t="s">
        <v>355</v>
      </c>
      <c r="G281" s="242"/>
      <c r="H281" s="245">
        <v>30.399999999999999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1" t="s">
        <v>132</v>
      </c>
      <c r="AU281" s="251" t="s">
        <v>82</v>
      </c>
      <c r="AV281" s="14" t="s">
        <v>82</v>
      </c>
      <c r="AW281" s="14" t="s">
        <v>32</v>
      </c>
      <c r="AX281" s="14" t="s">
        <v>75</v>
      </c>
      <c r="AY281" s="251" t="s">
        <v>120</v>
      </c>
    </row>
    <row r="282" s="14" customFormat="1">
      <c r="A282" s="14"/>
      <c r="B282" s="241"/>
      <c r="C282" s="242"/>
      <c r="D282" s="232" t="s">
        <v>132</v>
      </c>
      <c r="E282" s="243" t="s">
        <v>1</v>
      </c>
      <c r="F282" s="244" t="s">
        <v>356</v>
      </c>
      <c r="G282" s="242"/>
      <c r="H282" s="245">
        <v>329.39999999999998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1" t="s">
        <v>132</v>
      </c>
      <c r="AU282" s="251" t="s">
        <v>82</v>
      </c>
      <c r="AV282" s="14" t="s">
        <v>82</v>
      </c>
      <c r="AW282" s="14" t="s">
        <v>32</v>
      </c>
      <c r="AX282" s="14" t="s">
        <v>75</v>
      </c>
      <c r="AY282" s="251" t="s">
        <v>120</v>
      </c>
    </row>
    <row r="283" s="15" customFormat="1">
      <c r="A283" s="15"/>
      <c r="B283" s="252"/>
      <c r="C283" s="253"/>
      <c r="D283" s="232" t="s">
        <v>132</v>
      </c>
      <c r="E283" s="254" t="s">
        <v>1</v>
      </c>
      <c r="F283" s="255" t="s">
        <v>135</v>
      </c>
      <c r="G283" s="253"/>
      <c r="H283" s="256">
        <v>613.39999999999998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2" t="s">
        <v>132</v>
      </c>
      <c r="AU283" s="262" t="s">
        <v>82</v>
      </c>
      <c r="AV283" s="15" t="s">
        <v>136</v>
      </c>
      <c r="AW283" s="15" t="s">
        <v>32</v>
      </c>
      <c r="AX283" s="15" t="s">
        <v>75</v>
      </c>
      <c r="AY283" s="262" t="s">
        <v>120</v>
      </c>
    </row>
    <row r="284" s="16" customFormat="1">
      <c r="A284" s="16"/>
      <c r="B284" s="263"/>
      <c r="C284" s="264"/>
      <c r="D284" s="232" t="s">
        <v>132</v>
      </c>
      <c r="E284" s="265" t="s">
        <v>1</v>
      </c>
      <c r="F284" s="266" t="s">
        <v>137</v>
      </c>
      <c r="G284" s="264"/>
      <c r="H284" s="267">
        <v>868.60000000000002</v>
      </c>
      <c r="I284" s="268"/>
      <c r="J284" s="264"/>
      <c r="K284" s="264"/>
      <c r="L284" s="269"/>
      <c r="M284" s="270"/>
      <c r="N284" s="271"/>
      <c r="O284" s="271"/>
      <c r="P284" s="271"/>
      <c r="Q284" s="271"/>
      <c r="R284" s="271"/>
      <c r="S284" s="271"/>
      <c r="T284" s="272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73" t="s">
        <v>132</v>
      </c>
      <c r="AU284" s="273" t="s">
        <v>82</v>
      </c>
      <c r="AV284" s="16" t="s">
        <v>128</v>
      </c>
      <c r="AW284" s="16" t="s">
        <v>32</v>
      </c>
      <c r="AX284" s="16" t="s">
        <v>80</v>
      </c>
      <c r="AY284" s="273" t="s">
        <v>120</v>
      </c>
    </row>
    <row r="285" s="2" customFormat="1" ht="16.5" customHeight="1">
      <c r="A285" s="39"/>
      <c r="B285" s="40"/>
      <c r="C285" s="275" t="s">
        <v>341</v>
      </c>
      <c r="D285" s="275" t="s">
        <v>338</v>
      </c>
      <c r="E285" s="276" t="s">
        <v>357</v>
      </c>
      <c r="F285" s="277" t="s">
        <v>358</v>
      </c>
      <c r="G285" s="278" t="s">
        <v>208</v>
      </c>
      <c r="H285" s="279">
        <v>1.0109999999999999</v>
      </c>
      <c r="I285" s="280"/>
      <c r="J285" s="281">
        <f>ROUND(I285*H285,2)</f>
        <v>0</v>
      </c>
      <c r="K285" s="277" t="s">
        <v>127</v>
      </c>
      <c r="L285" s="282"/>
      <c r="M285" s="283" t="s">
        <v>1</v>
      </c>
      <c r="N285" s="284" t="s">
        <v>40</v>
      </c>
      <c r="O285" s="92"/>
      <c r="P285" s="221">
        <f>O285*H285</f>
        <v>0</v>
      </c>
      <c r="Q285" s="221">
        <v>0.5</v>
      </c>
      <c r="R285" s="221">
        <f>Q285*H285</f>
        <v>0.50549999999999995</v>
      </c>
      <c r="S285" s="221">
        <v>0</v>
      </c>
      <c r="T285" s="222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3" t="s">
        <v>341</v>
      </c>
      <c r="AT285" s="223" t="s">
        <v>338</v>
      </c>
      <c r="AU285" s="223" t="s">
        <v>82</v>
      </c>
      <c r="AY285" s="18" t="s">
        <v>120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8" t="s">
        <v>80</v>
      </c>
      <c r="BK285" s="224">
        <f>ROUND(I285*H285,2)</f>
        <v>0</v>
      </c>
      <c r="BL285" s="18" t="s">
        <v>219</v>
      </c>
      <c r="BM285" s="223" t="s">
        <v>359</v>
      </c>
    </row>
    <row r="286" s="14" customFormat="1">
      <c r="A286" s="14"/>
      <c r="B286" s="241"/>
      <c r="C286" s="242"/>
      <c r="D286" s="232" t="s">
        <v>132</v>
      </c>
      <c r="E286" s="243" t="s">
        <v>1</v>
      </c>
      <c r="F286" s="244" t="s">
        <v>360</v>
      </c>
      <c r="G286" s="242"/>
      <c r="H286" s="245">
        <v>0.91900000000000004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132</v>
      </c>
      <c r="AU286" s="251" t="s">
        <v>82</v>
      </c>
      <c r="AV286" s="14" t="s">
        <v>82</v>
      </c>
      <c r="AW286" s="14" t="s">
        <v>32</v>
      </c>
      <c r="AX286" s="14" t="s">
        <v>80</v>
      </c>
      <c r="AY286" s="251" t="s">
        <v>120</v>
      </c>
    </row>
    <row r="287" s="14" customFormat="1">
      <c r="A287" s="14"/>
      <c r="B287" s="241"/>
      <c r="C287" s="242"/>
      <c r="D287" s="232" t="s">
        <v>132</v>
      </c>
      <c r="E287" s="242"/>
      <c r="F287" s="244" t="s">
        <v>361</v>
      </c>
      <c r="G287" s="242"/>
      <c r="H287" s="245">
        <v>1.0109999999999999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132</v>
      </c>
      <c r="AU287" s="251" t="s">
        <v>82</v>
      </c>
      <c r="AV287" s="14" t="s">
        <v>82</v>
      </c>
      <c r="AW287" s="14" t="s">
        <v>4</v>
      </c>
      <c r="AX287" s="14" t="s">
        <v>80</v>
      </c>
      <c r="AY287" s="251" t="s">
        <v>120</v>
      </c>
    </row>
    <row r="288" s="2" customFormat="1" ht="16.5" customHeight="1">
      <c r="A288" s="39"/>
      <c r="B288" s="40"/>
      <c r="C288" s="275" t="s">
        <v>362</v>
      </c>
      <c r="D288" s="275" t="s">
        <v>338</v>
      </c>
      <c r="E288" s="276" t="s">
        <v>363</v>
      </c>
      <c r="F288" s="277" t="s">
        <v>364</v>
      </c>
      <c r="G288" s="278" t="s">
        <v>215</v>
      </c>
      <c r="H288" s="279">
        <v>644.07000000000005</v>
      </c>
      <c r="I288" s="280"/>
      <c r="J288" s="281">
        <f>ROUND(I288*H288,2)</f>
        <v>0</v>
      </c>
      <c r="K288" s="277" t="s">
        <v>1</v>
      </c>
      <c r="L288" s="282"/>
      <c r="M288" s="283" t="s">
        <v>1</v>
      </c>
      <c r="N288" s="284" t="s">
        <v>40</v>
      </c>
      <c r="O288" s="92"/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3" t="s">
        <v>341</v>
      </c>
      <c r="AT288" s="223" t="s">
        <v>338</v>
      </c>
      <c r="AU288" s="223" t="s">
        <v>82</v>
      </c>
      <c r="AY288" s="18" t="s">
        <v>120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8" t="s">
        <v>80</v>
      </c>
      <c r="BK288" s="224">
        <f>ROUND(I288*H288,2)</f>
        <v>0</v>
      </c>
      <c r="BL288" s="18" t="s">
        <v>219</v>
      </c>
      <c r="BM288" s="223" t="s">
        <v>365</v>
      </c>
    </row>
    <row r="289" s="13" customFormat="1">
      <c r="A289" s="13"/>
      <c r="B289" s="230"/>
      <c r="C289" s="231"/>
      <c r="D289" s="232" t="s">
        <v>132</v>
      </c>
      <c r="E289" s="233" t="s">
        <v>1</v>
      </c>
      <c r="F289" s="234" t="s">
        <v>353</v>
      </c>
      <c r="G289" s="231"/>
      <c r="H289" s="233" t="s">
        <v>1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0" t="s">
        <v>132</v>
      </c>
      <c r="AU289" s="240" t="s">
        <v>82</v>
      </c>
      <c r="AV289" s="13" t="s">
        <v>80</v>
      </c>
      <c r="AW289" s="13" t="s">
        <v>32</v>
      </c>
      <c r="AX289" s="13" t="s">
        <v>75</v>
      </c>
      <c r="AY289" s="240" t="s">
        <v>120</v>
      </c>
    </row>
    <row r="290" s="14" customFormat="1">
      <c r="A290" s="14"/>
      <c r="B290" s="241"/>
      <c r="C290" s="242"/>
      <c r="D290" s="232" t="s">
        <v>132</v>
      </c>
      <c r="E290" s="243" t="s">
        <v>1</v>
      </c>
      <c r="F290" s="244" t="s">
        <v>354</v>
      </c>
      <c r="G290" s="242"/>
      <c r="H290" s="245">
        <v>253.59999999999999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132</v>
      </c>
      <c r="AU290" s="251" t="s">
        <v>82</v>
      </c>
      <c r="AV290" s="14" t="s">
        <v>82</v>
      </c>
      <c r="AW290" s="14" t="s">
        <v>32</v>
      </c>
      <c r="AX290" s="14" t="s">
        <v>75</v>
      </c>
      <c r="AY290" s="251" t="s">
        <v>120</v>
      </c>
    </row>
    <row r="291" s="14" customFormat="1">
      <c r="A291" s="14"/>
      <c r="B291" s="241"/>
      <c r="C291" s="242"/>
      <c r="D291" s="232" t="s">
        <v>132</v>
      </c>
      <c r="E291" s="243" t="s">
        <v>1</v>
      </c>
      <c r="F291" s="244" t="s">
        <v>355</v>
      </c>
      <c r="G291" s="242"/>
      <c r="H291" s="245">
        <v>30.399999999999999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132</v>
      </c>
      <c r="AU291" s="251" t="s">
        <v>82</v>
      </c>
      <c r="AV291" s="14" t="s">
        <v>82</v>
      </c>
      <c r="AW291" s="14" t="s">
        <v>32</v>
      </c>
      <c r="AX291" s="14" t="s">
        <v>75</v>
      </c>
      <c r="AY291" s="251" t="s">
        <v>120</v>
      </c>
    </row>
    <row r="292" s="14" customFormat="1">
      <c r="A292" s="14"/>
      <c r="B292" s="241"/>
      <c r="C292" s="242"/>
      <c r="D292" s="232" t="s">
        <v>132</v>
      </c>
      <c r="E292" s="243" t="s">
        <v>1</v>
      </c>
      <c r="F292" s="244" t="s">
        <v>356</v>
      </c>
      <c r="G292" s="242"/>
      <c r="H292" s="245">
        <v>329.39999999999998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132</v>
      </c>
      <c r="AU292" s="251" t="s">
        <v>82</v>
      </c>
      <c r="AV292" s="14" t="s">
        <v>82</v>
      </c>
      <c r="AW292" s="14" t="s">
        <v>32</v>
      </c>
      <c r="AX292" s="14" t="s">
        <v>75</v>
      </c>
      <c r="AY292" s="251" t="s">
        <v>120</v>
      </c>
    </row>
    <row r="293" s="16" customFormat="1">
      <c r="A293" s="16"/>
      <c r="B293" s="263"/>
      <c r="C293" s="264"/>
      <c r="D293" s="232" t="s">
        <v>132</v>
      </c>
      <c r="E293" s="265" t="s">
        <v>1</v>
      </c>
      <c r="F293" s="266" t="s">
        <v>137</v>
      </c>
      <c r="G293" s="264"/>
      <c r="H293" s="267">
        <v>613.39999999999998</v>
      </c>
      <c r="I293" s="268"/>
      <c r="J293" s="264"/>
      <c r="K293" s="264"/>
      <c r="L293" s="269"/>
      <c r="M293" s="270"/>
      <c r="N293" s="271"/>
      <c r="O293" s="271"/>
      <c r="P293" s="271"/>
      <c r="Q293" s="271"/>
      <c r="R293" s="271"/>
      <c r="S293" s="271"/>
      <c r="T293" s="272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73" t="s">
        <v>132</v>
      </c>
      <c r="AU293" s="273" t="s">
        <v>82</v>
      </c>
      <c r="AV293" s="16" t="s">
        <v>128</v>
      </c>
      <c r="AW293" s="16" t="s">
        <v>32</v>
      </c>
      <c r="AX293" s="16" t="s">
        <v>80</v>
      </c>
      <c r="AY293" s="273" t="s">
        <v>120</v>
      </c>
    </row>
    <row r="294" s="14" customFormat="1">
      <c r="A294" s="14"/>
      <c r="B294" s="241"/>
      <c r="C294" s="242"/>
      <c r="D294" s="232" t="s">
        <v>132</v>
      </c>
      <c r="E294" s="242"/>
      <c r="F294" s="244" t="s">
        <v>366</v>
      </c>
      <c r="G294" s="242"/>
      <c r="H294" s="245">
        <v>644.07000000000005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1" t="s">
        <v>132</v>
      </c>
      <c r="AU294" s="251" t="s">
        <v>82</v>
      </c>
      <c r="AV294" s="14" t="s">
        <v>82</v>
      </c>
      <c r="AW294" s="14" t="s">
        <v>4</v>
      </c>
      <c r="AX294" s="14" t="s">
        <v>80</v>
      </c>
      <c r="AY294" s="251" t="s">
        <v>120</v>
      </c>
    </row>
    <row r="295" s="2" customFormat="1" ht="24.15" customHeight="1">
      <c r="A295" s="39"/>
      <c r="B295" s="40"/>
      <c r="C295" s="212" t="s">
        <v>367</v>
      </c>
      <c r="D295" s="212" t="s">
        <v>123</v>
      </c>
      <c r="E295" s="213" t="s">
        <v>368</v>
      </c>
      <c r="F295" s="214" t="s">
        <v>369</v>
      </c>
      <c r="G295" s="215" t="s">
        <v>215</v>
      </c>
      <c r="H295" s="216">
        <v>64.5</v>
      </c>
      <c r="I295" s="217"/>
      <c r="J295" s="218">
        <f>ROUND(I295*H295,2)</f>
        <v>0</v>
      </c>
      <c r="K295" s="214" t="s">
        <v>1</v>
      </c>
      <c r="L295" s="45"/>
      <c r="M295" s="219" t="s">
        <v>1</v>
      </c>
      <c r="N295" s="220" t="s">
        <v>40</v>
      </c>
      <c r="O295" s="92"/>
      <c r="P295" s="221">
        <f>O295*H295</f>
        <v>0</v>
      </c>
      <c r="Q295" s="221">
        <v>0</v>
      </c>
      <c r="R295" s="221">
        <f>Q295*H295</f>
        <v>0</v>
      </c>
      <c r="S295" s="221">
        <v>0</v>
      </c>
      <c r="T295" s="22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3" t="s">
        <v>219</v>
      </c>
      <c r="AT295" s="223" t="s">
        <v>123</v>
      </c>
      <c r="AU295" s="223" t="s">
        <v>82</v>
      </c>
      <c r="AY295" s="18" t="s">
        <v>120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8" t="s">
        <v>80</v>
      </c>
      <c r="BK295" s="224">
        <f>ROUND(I295*H295,2)</f>
        <v>0</v>
      </c>
      <c r="BL295" s="18" t="s">
        <v>219</v>
      </c>
      <c r="BM295" s="223" t="s">
        <v>370</v>
      </c>
    </row>
    <row r="296" s="14" customFormat="1">
      <c r="A296" s="14"/>
      <c r="B296" s="241"/>
      <c r="C296" s="242"/>
      <c r="D296" s="232" t="s">
        <v>132</v>
      </c>
      <c r="E296" s="243" t="s">
        <v>1</v>
      </c>
      <c r="F296" s="244" t="s">
        <v>371</v>
      </c>
      <c r="G296" s="242"/>
      <c r="H296" s="245">
        <v>58.5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1" t="s">
        <v>132</v>
      </c>
      <c r="AU296" s="251" t="s">
        <v>82</v>
      </c>
      <c r="AV296" s="14" t="s">
        <v>82</v>
      </c>
      <c r="AW296" s="14" t="s">
        <v>32</v>
      </c>
      <c r="AX296" s="14" t="s">
        <v>75</v>
      </c>
      <c r="AY296" s="251" t="s">
        <v>120</v>
      </c>
    </row>
    <row r="297" s="14" customFormat="1">
      <c r="A297" s="14"/>
      <c r="B297" s="241"/>
      <c r="C297" s="242"/>
      <c r="D297" s="232" t="s">
        <v>132</v>
      </c>
      <c r="E297" s="243" t="s">
        <v>1</v>
      </c>
      <c r="F297" s="244" t="s">
        <v>372</v>
      </c>
      <c r="G297" s="242"/>
      <c r="H297" s="245">
        <v>6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132</v>
      </c>
      <c r="AU297" s="251" t="s">
        <v>82</v>
      </c>
      <c r="AV297" s="14" t="s">
        <v>82</v>
      </c>
      <c r="AW297" s="14" t="s">
        <v>32</v>
      </c>
      <c r="AX297" s="14" t="s">
        <v>75</v>
      </c>
      <c r="AY297" s="251" t="s">
        <v>120</v>
      </c>
    </row>
    <row r="298" s="16" customFormat="1">
      <c r="A298" s="16"/>
      <c r="B298" s="263"/>
      <c r="C298" s="264"/>
      <c r="D298" s="232" t="s">
        <v>132</v>
      </c>
      <c r="E298" s="265" t="s">
        <v>1</v>
      </c>
      <c r="F298" s="266" t="s">
        <v>137</v>
      </c>
      <c r="G298" s="264"/>
      <c r="H298" s="267">
        <v>64.5</v>
      </c>
      <c r="I298" s="268"/>
      <c r="J298" s="264"/>
      <c r="K298" s="264"/>
      <c r="L298" s="269"/>
      <c r="M298" s="270"/>
      <c r="N298" s="271"/>
      <c r="O298" s="271"/>
      <c r="P298" s="271"/>
      <c r="Q298" s="271"/>
      <c r="R298" s="271"/>
      <c r="S298" s="271"/>
      <c r="T298" s="272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73" t="s">
        <v>132</v>
      </c>
      <c r="AU298" s="273" t="s">
        <v>82</v>
      </c>
      <c r="AV298" s="16" t="s">
        <v>128</v>
      </c>
      <c r="AW298" s="16" t="s">
        <v>32</v>
      </c>
      <c r="AX298" s="16" t="s">
        <v>80</v>
      </c>
      <c r="AY298" s="273" t="s">
        <v>120</v>
      </c>
    </row>
    <row r="299" s="2" customFormat="1" ht="21.75" customHeight="1">
      <c r="A299" s="39"/>
      <c r="B299" s="40"/>
      <c r="C299" s="275" t="s">
        <v>373</v>
      </c>
      <c r="D299" s="275" t="s">
        <v>338</v>
      </c>
      <c r="E299" s="276" t="s">
        <v>374</v>
      </c>
      <c r="F299" s="277" t="s">
        <v>340</v>
      </c>
      <c r="G299" s="278" t="s">
        <v>126</v>
      </c>
      <c r="H299" s="279">
        <v>10.185000000000001</v>
      </c>
      <c r="I299" s="280"/>
      <c r="J299" s="281">
        <f>ROUND(I299*H299,2)</f>
        <v>0</v>
      </c>
      <c r="K299" s="277" t="s">
        <v>1</v>
      </c>
      <c r="L299" s="282"/>
      <c r="M299" s="283" t="s">
        <v>1</v>
      </c>
      <c r="N299" s="284" t="s">
        <v>40</v>
      </c>
      <c r="O299" s="92"/>
      <c r="P299" s="221">
        <f>O299*H299</f>
        <v>0</v>
      </c>
      <c r="Q299" s="221">
        <v>0.01755</v>
      </c>
      <c r="R299" s="221">
        <f>Q299*H299</f>
        <v>0.17874675000000001</v>
      </c>
      <c r="S299" s="221">
        <v>0</v>
      </c>
      <c r="T299" s="22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3" t="s">
        <v>341</v>
      </c>
      <c r="AT299" s="223" t="s">
        <v>338</v>
      </c>
      <c r="AU299" s="223" t="s">
        <v>82</v>
      </c>
      <c r="AY299" s="18" t="s">
        <v>120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8" t="s">
        <v>80</v>
      </c>
      <c r="BK299" s="224">
        <f>ROUND(I299*H299,2)</f>
        <v>0</v>
      </c>
      <c r="BL299" s="18" t="s">
        <v>219</v>
      </c>
      <c r="BM299" s="223" t="s">
        <v>375</v>
      </c>
    </row>
    <row r="300" s="14" customFormat="1">
      <c r="A300" s="14"/>
      <c r="B300" s="241"/>
      <c r="C300" s="242"/>
      <c r="D300" s="232" t="s">
        <v>132</v>
      </c>
      <c r="E300" s="243" t="s">
        <v>1</v>
      </c>
      <c r="F300" s="244" t="s">
        <v>376</v>
      </c>
      <c r="G300" s="242"/>
      <c r="H300" s="245">
        <v>9.6999999999999993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132</v>
      </c>
      <c r="AU300" s="251" t="s">
        <v>82</v>
      </c>
      <c r="AV300" s="14" t="s">
        <v>82</v>
      </c>
      <c r="AW300" s="14" t="s">
        <v>32</v>
      </c>
      <c r="AX300" s="14" t="s">
        <v>80</v>
      </c>
      <c r="AY300" s="251" t="s">
        <v>120</v>
      </c>
    </row>
    <row r="301" s="14" customFormat="1">
      <c r="A301" s="14"/>
      <c r="B301" s="241"/>
      <c r="C301" s="242"/>
      <c r="D301" s="232" t="s">
        <v>132</v>
      </c>
      <c r="E301" s="242"/>
      <c r="F301" s="244" t="s">
        <v>377</v>
      </c>
      <c r="G301" s="242"/>
      <c r="H301" s="245">
        <v>10.185000000000001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132</v>
      </c>
      <c r="AU301" s="251" t="s">
        <v>82</v>
      </c>
      <c r="AV301" s="14" t="s">
        <v>82</v>
      </c>
      <c r="AW301" s="14" t="s">
        <v>4</v>
      </c>
      <c r="AX301" s="14" t="s">
        <v>80</v>
      </c>
      <c r="AY301" s="251" t="s">
        <v>120</v>
      </c>
    </row>
    <row r="302" s="2" customFormat="1" ht="16.5" customHeight="1">
      <c r="A302" s="39"/>
      <c r="B302" s="40"/>
      <c r="C302" s="212" t="s">
        <v>378</v>
      </c>
      <c r="D302" s="212" t="s">
        <v>123</v>
      </c>
      <c r="E302" s="213" t="s">
        <v>379</v>
      </c>
      <c r="F302" s="214" t="s">
        <v>380</v>
      </c>
      <c r="G302" s="215" t="s">
        <v>175</v>
      </c>
      <c r="H302" s="216">
        <v>4</v>
      </c>
      <c r="I302" s="217"/>
      <c r="J302" s="218">
        <f>ROUND(I302*H302,2)</f>
        <v>0</v>
      </c>
      <c r="K302" s="214" t="s">
        <v>127</v>
      </c>
      <c r="L302" s="45"/>
      <c r="M302" s="219" t="s">
        <v>1</v>
      </c>
      <c r="N302" s="220" t="s">
        <v>40</v>
      </c>
      <c r="O302" s="92"/>
      <c r="P302" s="221">
        <f>O302*H302</f>
        <v>0</v>
      </c>
      <c r="Q302" s="221">
        <v>0</v>
      </c>
      <c r="R302" s="221">
        <f>Q302*H302</f>
        <v>0</v>
      </c>
      <c r="S302" s="221">
        <v>0.00010000000000000001</v>
      </c>
      <c r="T302" s="222">
        <f>S302*H302</f>
        <v>0.00040000000000000002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3" t="s">
        <v>219</v>
      </c>
      <c r="AT302" s="223" t="s">
        <v>123</v>
      </c>
      <c r="AU302" s="223" t="s">
        <v>82</v>
      </c>
      <c r="AY302" s="18" t="s">
        <v>120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8" t="s">
        <v>80</v>
      </c>
      <c r="BK302" s="224">
        <f>ROUND(I302*H302,2)</f>
        <v>0</v>
      </c>
      <c r="BL302" s="18" t="s">
        <v>219</v>
      </c>
      <c r="BM302" s="223" t="s">
        <v>381</v>
      </c>
    </row>
    <row r="303" s="2" customFormat="1">
      <c r="A303" s="39"/>
      <c r="B303" s="40"/>
      <c r="C303" s="41"/>
      <c r="D303" s="225" t="s">
        <v>130</v>
      </c>
      <c r="E303" s="41"/>
      <c r="F303" s="226" t="s">
        <v>382</v>
      </c>
      <c r="G303" s="41"/>
      <c r="H303" s="41"/>
      <c r="I303" s="227"/>
      <c r="J303" s="41"/>
      <c r="K303" s="41"/>
      <c r="L303" s="45"/>
      <c r="M303" s="228"/>
      <c r="N303" s="229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130</v>
      </c>
      <c r="AU303" s="18" t="s">
        <v>82</v>
      </c>
    </row>
    <row r="304" s="2" customFormat="1">
      <c r="A304" s="39"/>
      <c r="B304" s="40"/>
      <c r="C304" s="41"/>
      <c r="D304" s="232" t="s">
        <v>230</v>
      </c>
      <c r="E304" s="41"/>
      <c r="F304" s="274" t="s">
        <v>383</v>
      </c>
      <c r="G304" s="41"/>
      <c r="H304" s="41"/>
      <c r="I304" s="227"/>
      <c r="J304" s="41"/>
      <c r="K304" s="41"/>
      <c r="L304" s="45"/>
      <c r="M304" s="228"/>
      <c r="N304" s="229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230</v>
      </c>
      <c r="AU304" s="18" t="s">
        <v>82</v>
      </c>
    </row>
    <row r="305" s="2" customFormat="1" ht="16.5" customHeight="1">
      <c r="A305" s="39"/>
      <c r="B305" s="40"/>
      <c r="C305" s="275" t="s">
        <v>384</v>
      </c>
      <c r="D305" s="275" t="s">
        <v>338</v>
      </c>
      <c r="E305" s="276" t="s">
        <v>385</v>
      </c>
      <c r="F305" s="277" t="s">
        <v>386</v>
      </c>
      <c r="G305" s="278" t="s">
        <v>175</v>
      </c>
      <c r="H305" s="279">
        <v>4</v>
      </c>
      <c r="I305" s="280"/>
      <c r="J305" s="281">
        <f>ROUND(I305*H305,2)</f>
        <v>0</v>
      </c>
      <c r="K305" s="277" t="s">
        <v>1</v>
      </c>
      <c r="L305" s="282"/>
      <c r="M305" s="283" t="s">
        <v>1</v>
      </c>
      <c r="N305" s="284" t="s">
        <v>40</v>
      </c>
      <c r="O305" s="92"/>
      <c r="P305" s="221">
        <f>O305*H305</f>
        <v>0</v>
      </c>
      <c r="Q305" s="221">
        <v>0.0011999999999999999</v>
      </c>
      <c r="R305" s="221">
        <f>Q305*H305</f>
        <v>0.0047999999999999996</v>
      </c>
      <c r="S305" s="221">
        <v>0</v>
      </c>
      <c r="T305" s="22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3" t="s">
        <v>341</v>
      </c>
      <c r="AT305" s="223" t="s">
        <v>338</v>
      </c>
      <c r="AU305" s="223" t="s">
        <v>82</v>
      </c>
      <c r="AY305" s="18" t="s">
        <v>120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18" t="s">
        <v>80</v>
      </c>
      <c r="BK305" s="224">
        <f>ROUND(I305*H305,2)</f>
        <v>0</v>
      </c>
      <c r="BL305" s="18" t="s">
        <v>219</v>
      </c>
      <c r="BM305" s="223" t="s">
        <v>387</v>
      </c>
    </row>
    <row r="306" s="2" customFormat="1" ht="24.15" customHeight="1">
      <c r="A306" s="39"/>
      <c r="B306" s="40"/>
      <c r="C306" s="212" t="s">
        <v>388</v>
      </c>
      <c r="D306" s="212" t="s">
        <v>123</v>
      </c>
      <c r="E306" s="213" t="s">
        <v>389</v>
      </c>
      <c r="F306" s="214" t="s">
        <v>390</v>
      </c>
      <c r="G306" s="215" t="s">
        <v>175</v>
      </c>
      <c r="H306" s="216">
        <v>4</v>
      </c>
      <c r="I306" s="217"/>
      <c r="J306" s="218">
        <f>ROUND(I306*H306,2)</f>
        <v>0</v>
      </c>
      <c r="K306" s="214" t="s">
        <v>127</v>
      </c>
      <c r="L306" s="45"/>
      <c r="M306" s="219" t="s">
        <v>1</v>
      </c>
      <c r="N306" s="220" t="s">
        <v>40</v>
      </c>
      <c r="O306" s="92"/>
      <c r="P306" s="221">
        <f>O306*H306</f>
        <v>0</v>
      </c>
      <c r="Q306" s="221">
        <v>0</v>
      </c>
      <c r="R306" s="221">
        <f>Q306*H306</f>
        <v>0</v>
      </c>
      <c r="S306" s="221">
        <v>0.024</v>
      </c>
      <c r="T306" s="222">
        <f>S306*H306</f>
        <v>0.096000000000000002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3" t="s">
        <v>128</v>
      </c>
      <c r="AT306" s="223" t="s">
        <v>123</v>
      </c>
      <c r="AU306" s="223" t="s">
        <v>82</v>
      </c>
      <c r="AY306" s="18" t="s">
        <v>120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8" t="s">
        <v>80</v>
      </c>
      <c r="BK306" s="224">
        <f>ROUND(I306*H306,2)</f>
        <v>0</v>
      </c>
      <c r="BL306" s="18" t="s">
        <v>128</v>
      </c>
      <c r="BM306" s="223" t="s">
        <v>391</v>
      </c>
    </row>
    <row r="307" s="2" customFormat="1">
      <c r="A307" s="39"/>
      <c r="B307" s="40"/>
      <c r="C307" s="41"/>
      <c r="D307" s="225" t="s">
        <v>130</v>
      </c>
      <c r="E307" s="41"/>
      <c r="F307" s="226" t="s">
        <v>392</v>
      </c>
      <c r="G307" s="41"/>
      <c r="H307" s="41"/>
      <c r="I307" s="227"/>
      <c r="J307" s="41"/>
      <c r="K307" s="41"/>
      <c r="L307" s="45"/>
      <c r="M307" s="228"/>
      <c r="N307" s="229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130</v>
      </c>
      <c r="AU307" s="18" t="s">
        <v>82</v>
      </c>
    </row>
    <row r="308" s="14" customFormat="1">
      <c r="A308" s="14"/>
      <c r="B308" s="241"/>
      <c r="C308" s="242"/>
      <c r="D308" s="232" t="s">
        <v>132</v>
      </c>
      <c r="E308" s="243" t="s">
        <v>1</v>
      </c>
      <c r="F308" s="244" t="s">
        <v>393</v>
      </c>
      <c r="G308" s="242"/>
      <c r="H308" s="245">
        <v>4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132</v>
      </c>
      <c r="AU308" s="251" t="s">
        <v>82</v>
      </c>
      <c r="AV308" s="14" t="s">
        <v>82</v>
      </c>
      <c r="AW308" s="14" t="s">
        <v>32</v>
      </c>
      <c r="AX308" s="14" t="s">
        <v>80</v>
      </c>
      <c r="AY308" s="251" t="s">
        <v>120</v>
      </c>
    </row>
    <row r="309" s="2" customFormat="1" ht="21.75" customHeight="1">
      <c r="A309" s="39"/>
      <c r="B309" s="40"/>
      <c r="C309" s="212" t="s">
        <v>394</v>
      </c>
      <c r="D309" s="212" t="s">
        <v>123</v>
      </c>
      <c r="E309" s="213" t="s">
        <v>395</v>
      </c>
      <c r="F309" s="214" t="s">
        <v>396</v>
      </c>
      <c r="G309" s="215" t="s">
        <v>215</v>
      </c>
      <c r="H309" s="216">
        <v>126</v>
      </c>
      <c r="I309" s="217"/>
      <c r="J309" s="218">
        <f>ROUND(I309*H309,2)</f>
        <v>0</v>
      </c>
      <c r="K309" s="214" t="s">
        <v>1</v>
      </c>
      <c r="L309" s="45"/>
      <c r="M309" s="219" t="s">
        <v>1</v>
      </c>
      <c r="N309" s="220" t="s">
        <v>40</v>
      </c>
      <c r="O309" s="92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3" t="s">
        <v>219</v>
      </c>
      <c r="AT309" s="223" t="s">
        <v>123</v>
      </c>
      <c r="AU309" s="223" t="s">
        <v>82</v>
      </c>
      <c r="AY309" s="18" t="s">
        <v>120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8" t="s">
        <v>80</v>
      </c>
      <c r="BK309" s="224">
        <f>ROUND(I309*H309,2)</f>
        <v>0</v>
      </c>
      <c r="BL309" s="18" t="s">
        <v>219</v>
      </c>
      <c r="BM309" s="223" t="s">
        <v>397</v>
      </c>
    </row>
    <row r="310" s="14" customFormat="1">
      <c r="A310" s="14"/>
      <c r="B310" s="241"/>
      <c r="C310" s="242"/>
      <c r="D310" s="232" t="s">
        <v>132</v>
      </c>
      <c r="E310" s="243" t="s">
        <v>1</v>
      </c>
      <c r="F310" s="244" t="s">
        <v>398</v>
      </c>
      <c r="G310" s="242"/>
      <c r="H310" s="245">
        <v>94.5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132</v>
      </c>
      <c r="AU310" s="251" t="s">
        <v>82</v>
      </c>
      <c r="AV310" s="14" t="s">
        <v>82</v>
      </c>
      <c r="AW310" s="14" t="s">
        <v>32</v>
      </c>
      <c r="AX310" s="14" t="s">
        <v>75</v>
      </c>
      <c r="AY310" s="251" t="s">
        <v>120</v>
      </c>
    </row>
    <row r="311" s="14" customFormat="1">
      <c r="A311" s="14"/>
      <c r="B311" s="241"/>
      <c r="C311" s="242"/>
      <c r="D311" s="232" t="s">
        <v>132</v>
      </c>
      <c r="E311" s="243" t="s">
        <v>1</v>
      </c>
      <c r="F311" s="244" t="s">
        <v>399</v>
      </c>
      <c r="G311" s="242"/>
      <c r="H311" s="245">
        <v>31.5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132</v>
      </c>
      <c r="AU311" s="251" t="s">
        <v>82</v>
      </c>
      <c r="AV311" s="14" t="s">
        <v>82</v>
      </c>
      <c r="AW311" s="14" t="s">
        <v>32</v>
      </c>
      <c r="AX311" s="14" t="s">
        <v>75</v>
      </c>
      <c r="AY311" s="251" t="s">
        <v>120</v>
      </c>
    </row>
    <row r="312" s="16" customFormat="1">
      <c r="A312" s="16"/>
      <c r="B312" s="263"/>
      <c r="C312" s="264"/>
      <c r="D312" s="232" t="s">
        <v>132</v>
      </c>
      <c r="E312" s="265" t="s">
        <v>1</v>
      </c>
      <c r="F312" s="266" t="s">
        <v>137</v>
      </c>
      <c r="G312" s="264"/>
      <c r="H312" s="267">
        <v>126</v>
      </c>
      <c r="I312" s="268"/>
      <c r="J312" s="264"/>
      <c r="K312" s="264"/>
      <c r="L312" s="269"/>
      <c r="M312" s="270"/>
      <c r="N312" s="271"/>
      <c r="O312" s="271"/>
      <c r="P312" s="271"/>
      <c r="Q312" s="271"/>
      <c r="R312" s="271"/>
      <c r="S312" s="271"/>
      <c r="T312" s="272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73" t="s">
        <v>132</v>
      </c>
      <c r="AU312" s="273" t="s">
        <v>82</v>
      </c>
      <c r="AV312" s="16" t="s">
        <v>128</v>
      </c>
      <c r="AW312" s="16" t="s">
        <v>32</v>
      </c>
      <c r="AX312" s="16" t="s">
        <v>80</v>
      </c>
      <c r="AY312" s="273" t="s">
        <v>120</v>
      </c>
    </row>
    <row r="313" s="2" customFormat="1" ht="16.5" customHeight="1">
      <c r="A313" s="39"/>
      <c r="B313" s="40"/>
      <c r="C313" s="212" t="s">
        <v>400</v>
      </c>
      <c r="D313" s="212" t="s">
        <v>123</v>
      </c>
      <c r="E313" s="213" t="s">
        <v>401</v>
      </c>
      <c r="F313" s="214" t="s">
        <v>402</v>
      </c>
      <c r="G313" s="215" t="s">
        <v>126</v>
      </c>
      <c r="H313" s="216">
        <v>331.19999999999999</v>
      </c>
      <c r="I313" s="217"/>
      <c r="J313" s="218">
        <f>ROUND(I313*H313,2)</f>
        <v>0</v>
      </c>
      <c r="K313" s="214" t="s">
        <v>1</v>
      </c>
      <c r="L313" s="45"/>
      <c r="M313" s="219" t="s">
        <v>1</v>
      </c>
      <c r="N313" s="220" t="s">
        <v>40</v>
      </c>
      <c r="O313" s="92"/>
      <c r="P313" s="221">
        <f>O313*H313</f>
        <v>0</v>
      </c>
      <c r="Q313" s="221">
        <v>0.00020000000000000001</v>
      </c>
      <c r="R313" s="221">
        <f>Q313*H313</f>
        <v>0.066240000000000007</v>
      </c>
      <c r="S313" s="221">
        <v>0</v>
      </c>
      <c r="T313" s="222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3" t="s">
        <v>219</v>
      </c>
      <c r="AT313" s="223" t="s">
        <v>123</v>
      </c>
      <c r="AU313" s="223" t="s">
        <v>82</v>
      </c>
      <c r="AY313" s="18" t="s">
        <v>120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8" t="s">
        <v>80</v>
      </c>
      <c r="BK313" s="224">
        <f>ROUND(I313*H313,2)</f>
        <v>0</v>
      </c>
      <c r="BL313" s="18" t="s">
        <v>219</v>
      </c>
      <c r="BM313" s="223" t="s">
        <v>403</v>
      </c>
    </row>
    <row r="314" s="14" customFormat="1">
      <c r="A314" s="14"/>
      <c r="B314" s="241"/>
      <c r="C314" s="242"/>
      <c r="D314" s="232" t="s">
        <v>132</v>
      </c>
      <c r="E314" s="243" t="s">
        <v>1</v>
      </c>
      <c r="F314" s="244" t="s">
        <v>404</v>
      </c>
      <c r="G314" s="242"/>
      <c r="H314" s="245">
        <v>331.19999999999999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132</v>
      </c>
      <c r="AU314" s="251" t="s">
        <v>82</v>
      </c>
      <c r="AV314" s="14" t="s">
        <v>82</v>
      </c>
      <c r="AW314" s="14" t="s">
        <v>32</v>
      </c>
      <c r="AX314" s="14" t="s">
        <v>80</v>
      </c>
      <c r="AY314" s="251" t="s">
        <v>120</v>
      </c>
    </row>
    <row r="315" s="2" customFormat="1" ht="24.15" customHeight="1">
      <c r="A315" s="39"/>
      <c r="B315" s="40"/>
      <c r="C315" s="212" t="s">
        <v>405</v>
      </c>
      <c r="D315" s="212" t="s">
        <v>123</v>
      </c>
      <c r="E315" s="213" t="s">
        <v>406</v>
      </c>
      <c r="F315" s="214" t="s">
        <v>407</v>
      </c>
      <c r="G315" s="215" t="s">
        <v>238</v>
      </c>
      <c r="H315" s="216">
        <v>5.5039999999999996</v>
      </c>
      <c r="I315" s="217"/>
      <c r="J315" s="218">
        <f>ROUND(I315*H315,2)</f>
        <v>0</v>
      </c>
      <c r="K315" s="214" t="s">
        <v>127</v>
      </c>
      <c r="L315" s="45"/>
      <c r="M315" s="219" t="s">
        <v>1</v>
      </c>
      <c r="N315" s="220" t="s">
        <v>40</v>
      </c>
      <c r="O315" s="92"/>
      <c r="P315" s="221">
        <f>O315*H315</f>
        <v>0</v>
      </c>
      <c r="Q315" s="221">
        <v>0</v>
      </c>
      <c r="R315" s="221">
        <f>Q315*H315</f>
        <v>0</v>
      </c>
      <c r="S315" s="221">
        <v>0</v>
      </c>
      <c r="T315" s="222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3" t="s">
        <v>219</v>
      </c>
      <c r="AT315" s="223" t="s">
        <v>123</v>
      </c>
      <c r="AU315" s="223" t="s">
        <v>82</v>
      </c>
      <c r="AY315" s="18" t="s">
        <v>120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8" t="s">
        <v>80</v>
      </c>
      <c r="BK315" s="224">
        <f>ROUND(I315*H315,2)</f>
        <v>0</v>
      </c>
      <c r="BL315" s="18" t="s">
        <v>219</v>
      </c>
      <c r="BM315" s="223" t="s">
        <v>408</v>
      </c>
    </row>
    <row r="316" s="2" customFormat="1">
      <c r="A316" s="39"/>
      <c r="B316" s="40"/>
      <c r="C316" s="41"/>
      <c r="D316" s="225" t="s">
        <v>130</v>
      </c>
      <c r="E316" s="41"/>
      <c r="F316" s="226" t="s">
        <v>409</v>
      </c>
      <c r="G316" s="41"/>
      <c r="H316" s="41"/>
      <c r="I316" s="227"/>
      <c r="J316" s="41"/>
      <c r="K316" s="41"/>
      <c r="L316" s="45"/>
      <c r="M316" s="228"/>
      <c r="N316" s="229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130</v>
      </c>
      <c r="AU316" s="18" t="s">
        <v>82</v>
      </c>
    </row>
    <row r="317" s="2" customFormat="1" ht="24.15" customHeight="1">
      <c r="A317" s="39"/>
      <c r="B317" s="40"/>
      <c r="C317" s="212" t="s">
        <v>410</v>
      </c>
      <c r="D317" s="212" t="s">
        <v>123</v>
      </c>
      <c r="E317" s="213" t="s">
        <v>411</v>
      </c>
      <c r="F317" s="214" t="s">
        <v>412</v>
      </c>
      <c r="G317" s="215" t="s">
        <v>238</v>
      </c>
      <c r="H317" s="216">
        <v>5.5039999999999996</v>
      </c>
      <c r="I317" s="217"/>
      <c r="J317" s="218">
        <f>ROUND(I317*H317,2)</f>
        <v>0</v>
      </c>
      <c r="K317" s="214" t="s">
        <v>127</v>
      </c>
      <c r="L317" s="45"/>
      <c r="M317" s="219" t="s">
        <v>1</v>
      </c>
      <c r="N317" s="220" t="s">
        <v>40</v>
      </c>
      <c r="O317" s="92"/>
      <c r="P317" s="221">
        <f>O317*H317</f>
        <v>0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3" t="s">
        <v>219</v>
      </c>
      <c r="AT317" s="223" t="s">
        <v>123</v>
      </c>
      <c r="AU317" s="223" t="s">
        <v>82</v>
      </c>
      <c r="AY317" s="18" t="s">
        <v>120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8" t="s">
        <v>80</v>
      </c>
      <c r="BK317" s="224">
        <f>ROUND(I317*H317,2)</f>
        <v>0</v>
      </c>
      <c r="BL317" s="18" t="s">
        <v>219</v>
      </c>
      <c r="BM317" s="223" t="s">
        <v>413</v>
      </c>
    </row>
    <row r="318" s="2" customFormat="1">
      <c r="A318" s="39"/>
      <c r="B318" s="40"/>
      <c r="C318" s="41"/>
      <c r="D318" s="225" t="s">
        <v>130</v>
      </c>
      <c r="E318" s="41"/>
      <c r="F318" s="226" t="s">
        <v>414</v>
      </c>
      <c r="G318" s="41"/>
      <c r="H318" s="41"/>
      <c r="I318" s="227"/>
      <c r="J318" s="41"/>
      <c r="K318" s="41"/>
      <c r="L318" s="45"/>
      <c r="M318" s="228"/>
      <c r="N318" s="229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130</v>
      </c>
      <c r="AU318" s="18" t="s">
        <v>82</v>
      </c>
    </row>
    <row r="319" s="2" customFormat="1" ht="24.15" customHeight="1">
      <c r="A319" s="39"/>
      <c r="B319" s="40"/>
      <c r="C319" s="212" t="s">
        <v>415</v>
      </c>
      <c r="D319" s="212" t="s">
        <v>123</v>
      </c>
      <c r="E319" s="213" t="s">
        <v>416</v>
      </c>
      <c r="F319" s="214" t="s">
        <v>417</v>
      </c>
      <c r="G319" s="215" t="s">
        <v>238</v>
      </c>
      <c r="H319" s="216">
        <v>5.5039999999999996</v>
      </c>
      <c r="I319" s="217"/>
      <c r="J319" s="218">
        <f>ROUND(I319*H319,2)</f>
        <v>0</v>
      </c>
      <c r="K319" s="214" t="s">
        <v>127</v>
      </c>
      <c r="L319" s="45"/>
      <c r="M319" s="219" t="s">
        <v>1</v>
      </c>
      <c r="N319" s="220" t="s">
        <v>40</v>
      </c>
      <c r="O319" s="92"/>
      <c r="P319" s="221">
        <f>O319*H319</f>
        <v>0</v>
      </c>
      <c r="Q319" s="221">
        <v>0</v>
      </c>
      <c r="R319" s="221">
        <f>Q319*H319</f>
        <v>0</v>
      </c>
      <c r="S319" s="221">
        <v>0</v>
      </c>
      <c r="T319" s="222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3" t="s">
        <v>219</v>
      </c>
      <c r="AT319" s="223" t="s">
        <v>123</v>
      </c>
      <c r="AU319" s="223" t="s">
        <v>82</v>
      </c>
      <c r="AY319" s="18" t="s">
        <v>120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8" t="s">
        <v>80</v>
      </c>
      <c r="BK319" s="224">
        <f>ROUND(I319*H319,2)</f>
        <v>0</v>
      </c>
      <c r="BL319" s="18" t="s">
        <v>219</v>
      </c>
      <c r="BM319" s="223" t="s">
        <v>418</v>
      </c>
    </row>
    <row r="320" s="2" customFormat="1">
      <c r="A320" s="39"/>
      <c r="B320" s="40"/>
      <c r="C320" s="41"/>
      <c r="D320" s="225" t="s">
        <v>130</v>
      </c>
      <c r="E320" s="41"/>
      <c r="F320" s="226" t="s">
        <v>419</v>
      </c>
      <c r="G320" s="41"/>
      <c r="H320" s="41"/>
      <c r="I320" s="227"/>
      <c r="J320" s="41"/>
      <c r="K320" s="41"/>
      <c r="L320" s="45"/>
      <c r="M320" s="228"/>
      <c r="N320" s="229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130</v>
      </c>
      <c r="AU320" s="18" t="s">
        <v>82</v>
      </c>
    </row>
    <row r="321" s="2" customFormat="1" ht="16.5" customHeight="1">
      <c r="A321" s="39"/>
      <c r="B321" s="40"/>
      <c r="C321" s="212" t="s">
        <v>420</v>
      </c>
      <c r="D321" s="212" t="s">
        <v>123</v>
      </c>
      <c r="E321" s="213" t="s">
        <v>421</v>
      </c>
      <c r="F321" s="214" t="s">
        <v>422</v>
      </c>
      <c r="G321" s="215" t="s">
        <v>227</v>
      </c>
      <c r="H321" s="216">
        <v>74</v>
      </c>
      <c r="I321" s="217"/>
      <c r="J321" s="218">
        <f>ROUND(I321*H321,2)</f>
        <v>0</v>
      </c>
      <c r="K321" s="214" t="s">
        <v>127</v>
      </c>
      <c r="L321" s="45"/>
      <c r="M321" s="219" t="s">
        <v>1</v>
      </c>
      <c r="N321" s="220" t="s">
        <v>40</v>
      </c>
      <c r="O321" s="92"/>
      <c r="P321" s="221">
        <f>O321*H321</f>
        <v>0</v>
      </c>
      <c r="Q321" s="221">
        <v>0</v>
      </c>
      <c r="R321" s="221">
        <f>Q321*H321</f>
        <v>0</v>
      </c>
      <c r="S321" s="221">
        <v>0</v>
      </c>
      <c r="T321" s="222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3" t="s">
        <v>219</v>
      </c>
      <c r="AT321" s="223" t="s">
        <v>123</v>
      </c>
      <c r="AU321" s="223" t="s">
        <v>82</v>
      </c>
      <c r="AY321" s="18" t="s">
        <v>120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8" t="s">
        <v>80</v>
      </c>
      <c r="BK321" s="224">
        <f>ROUND(I321*H321,2)</f>
        <v>0</v>
      </c>
      <c r="BL321" s="18" t="s">
        <v>219</v>
      </c>
      <c r="BM321" s="223" t="s">
        <v>423</v>
      </c>
    </row>
    <row r="322" s="2" customFormat="1">
      <c r="A322" s="39"/>
      <c r="B322" s="40"/>
      <c r="C322" s="41"/>
      <c r="D322" s="225" t="s">
        <v>130</v>
      </c>
      <c r="E322" s="41"/>
      <c r="F322" s="226" t="s">
        <v>424</v>
      </c>
      <c r="G322" s="41"/>
      <c r="H322" s="41"/>
      <c r="I322" s="227"/>
      <c r="J322" s="41"/>
      <c r="K322" s="41"/>
      <c r="L322" s="45"/>
      <c r="M322" s="228"/>
      <c r="N322" s="229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130</v>
      </c>
      <c r="AU322" s="18" t="s">
        <v>82</v>
      </c>
    </row>
    <row r="323" s="2" customFormat="1">
      <c r="A323" s="39"/>
      <c r="B323" s="40"/>
      <c r="C323" s="41"/>
      <c r="D323" s="232" t="s">
        <v>230</v>
      </c>
      <c r="E323" s="41"/>
      <c r="F323" s="274" t="s">
        <v>425</v>
      </c>
      <c r="G323" s="41"/>
      <c r="H323" s="41"/>
      <c r="I323" s="227"/>
      <c r="J323" s="41"/>
      <c r="K323" s="41"/>
      <c r="L323" s="45"/>
      <c r="M323" s="228"/>
      <c r="N323" s="229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230</v>
      </c>
      <c r="AU323" s="18" t="s">
        <v>82</v>
      </c>
    </row>
    <row r="324" s="14" customFormat="1">
      <c r="A324" s="14"/>
      <c r="B324" s="241"/>
      <c r="C324" s="242"/>
      <c r="D324" s="232" t="s">
        <v>132</v>
      </c>
      <c r="E324" s="243" t="s">
        <v>1</v>
      </c>
      <c r="F324" s="244" t="s">
        <v>426</v>
      </c>
      <c r="G324" s="242"/>
      <c r="H324" s="245">
        <v>74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1" t="s">
        <v>132</v>
      </c>
      <c r="AU324" s="251" t="s">
        <v>82</v>
      </c>
      <c r="AV324" s="14" t="s">
        <v>82</v>
      </c>
      <c r="AW324" s="14" t="s">
        <v>32</v>
      </c>
      <c r="AX324" s="14" t="s">
        <v>80</v>
      </c>
      <c r="AY324" s="251" t="s">
        <v>120</v>
      </c>
    </row>
    <row r="325" s="2" customFormat="1" ht="16.5" customHeight="1">
      <c r="A325" s="39"/>
      <c r="B325" s="40"/>
      <c r="C325" s="275" t="s">
        <v>427</v>
      </c>
      <c r="D325" s="275" t="s">
        <v>338</v>
      </c>
      <c r="E325" s="276" t="s">
        <v>428</v>
      </c>
      <c r="F325" s="277" t="s">
        <v>429</v>
      </c>
      <c r="G325" s="278" t="s">
        <v>175</v>
      </c>
      <c r="H325" s="279">
        <v>2</v>
      </c>
      <c r="I325" s="280"/>
      <c r="J325" s="281">
        <f>ROUND(I325*H325,2)</f>
        <v>0</v>
      </c>
      <c r="K325" s="277" t="s">
        <v>1</v>
      </c>
      <c r="L325" s="282"/>
      <c r="M325" s="283" t="s">
        <v>1</v>
      </c>
      <c r="N325" s="284" t="s">
        <v>40</v>
      </c>
      <c r="O325" s="92"/>
      <c r="P325" s="221">
        <f>O325*H325</f>
        <v>0</v>
      </c>
      <c r="Q325" s="221">
        <v>0.02</v>
      </c>
      <c r="R325" s="221">
        <f>Q325*H325</f>
        <v>0.040000000000000001</v>
      </c>
      <c r="S325" s="221">
        <v>0</v>
      </c>
      <c r="T325" s="222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3" t="s">
        <v>341</v>
      </c>
      <c r="AT325" s="223" t="s">
        <v>338</v>
      </c>
      <c r="AU325" s="223" t="s">
        <v>82</v>
      </c>
      <c r="AY325" s="18" t="s">
        <v>120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8" t="s">
        <v>80</v>
      </c>
      <c r="BK325" s="224">
        <f>ROUND(I325*H325,2)</f>
        <v>0</v>
      </c>
      <c r="BL325" s="18" t="s">
        <v>219</v>
      </c>
      <c r="BM325" s="223" t="s">
        <v>430</v>
      </c>
    </row>
    <row r="326" s="2" customFormat="1" ht="24.15" customHeight="1">
      <c r="A326" s="39"/>
      <c r="B326" s="40"/>
      <c r="C326" s="275" t="s">
        <v>431</v>
      </c>
      <c r="D326" s="275" t="s">
        <v>338</v>
      </c>
      <c r="E326" s="276" t="s">
        <v>432</v>
      </c>
      <c r="F326" s="277" t="s">
        <v>433</v>
      </c>
      <c r="G326" s="278" t="s">
        <v>175</v>
      </c>
      <c r="H326" s="279">
        <v>11</v>
      </c>
      <c r="I326" s="280"/>
      <c r="J326" s="281">
        <f>ROUND(I326*H326,2)</f>
        <v>0</v>
      </c>
      <c r="K326" s="277" t="s">
        <v>1</v>
      </c>
      <c r="L326" s="282"/>
      <c r="M326" s="283" t="s">
        <v>1</v>
      </c>
      <c r="N326" s="284" t="s">
        <v>40</v>
      </c>
      <c r="O326" s="92"/>
      <c r="P326" s="221">
        <f>O326*H326</f>
        <v>0</v>
      </c>
      <c r="Q326" s="221">
        <v>0</v>
      </c>
      <c r="R326" s="221">
        <f>Q326*H326</f>
        <v>0</v>
      </c>
      <c r="S326" s="221">
        <v>0</v>
      </c>
      <c r="T326" s="222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3" t="s">
        <v>341</v>
      </c>
      <c r="AT326" s="223" t="s">
        <v>338</v>
      </c>
      <c r="AU326" s="223" t="s">
        <v>82</v>
      </c>
      <c r="AY326" s="18" t="s">
        <v>120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18" t="s">
        <v>80</v>
      </c>
      <c r="BK326" s="224">
        <f>ROUND(I326*H326,2)</f>
        <v>0</v>
      </c>
      <c r="BL326" s="18" t="s">
        <v>219</v>
      </c>
      <c r="BM326" s="223" t="s">
        <v>434</v>
      </c>
    </row>
    <row r="327" s="14" customFormat="1">
      <c r="A327" s="14"/>
      <c r="B327" s="241"/>
      <c r="C327" s="242"/>
      <c r="D327" s="232" t="s">
        <v>132</v>
      </c>
      <c r="E327" s="243" t="s">
        <v>1</v>
      </c>
      <c r="F327" s="244" t="s">
        <v>435</v>
      </c>
      <c r="G327" s="242"/>
      <c r="H327" s="245">
        <v>11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132</v>
      </c>
      <c r="AU327" s="251" t="s">
        <v>82</v>
      </c>
      <c r="AV327" s="14" t="s">
        <v>82</v>
      </c>
      <c r="AW327" s="14" t="s">
        <v>32</v>
      </c>
      <c r="AX327" s="14" t="s">
        <v>80</v>
      </c>
      <c r="AY327" s="251" t="s">
        <v>120</v>
      </c>
    </row>
    <row r="328" s="12" customFormat="1" ht="22.8" customHeight="1">
      <c r="A328" s="12"/>
      <c r="B328" s="196"/>
      <c r="C328" s="197"/>
      <c r="D328" s="198" t="s">
        <v>74</v>
      </c>
      <c r="E328" s="210" t="s">
        <v>436</v>
      </c>
      <c r="F328" s="210" t="s">
        <v>437</v>
      </c>
      <c r="G328" s="197"/>
      <c r="H328" s="197"/>
      <c r="I328" s="200"/>
      <c r="J328" s="211">
        <f>BK328</f>
        <v>0</v>
      </c>
      <c r="K328" s="197"/>
      <c r="L328" s="202"/>
      <c r="M328" s="203"/>
      <c r="N328" s="204"/>
      <c r="O328" s="204"/>
      <c r="P328" s="205">
        <f>SUM(P329:P392)</f>
        <v>0</v>
      </c>
      <c r="Q328" s="204"/>
      <c r="R328" s="205">
        <f>SUM(R329:R392)</f>
        <v>1.1043002</v>
      </c>
      <c r="S328" s="204"/>
      <c r="T328" s="206">
        <f>SUM(T329:T392)</f>
        <v>2.9601709999999999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7" t="s">
        <v>82</v>
      </c>
      <c r="AT328" s="208" t="s">
        <v>74</v>
      </c>
      <c r="AU328" s="208" t="s">
        <v>80</v>
      </c>
      <c r="AY328" s="207" t="s">
        <v>120</v>
      </c>
      <c r="BK328" s="209">
        <f>SUM(BK329:BK392)</f>
        <v>0</v>
      </c>
    </row>
    <row r="329" s="2" customFormat="1" ht="21.75" customHeight="1">
      <c r="A329" s="39"/>
      <c r="B329" s="40"/>
      <c r="C329" s="212" t="s">
        <v>438</v>
      </c>
      <c r="D329" s="212" t="s">
        <v>123</v>
      </c>
      <c r="E329" s="213" t="s">
        <v>439</v>
      </c>
      <c r="F329" s="214" t="s">
        <v>440</v>
      </c>
      <c r="G329" s="215" t="s">
        <v>126</v>
      </c>
      <c r="H329" s="216">
        <v>115.884</v>
      </c>
      <c r="I329" s="217"/>
      <c r="J329" s="218">
        <f>ROUND(I329*H329,2)</f>
        <v>0</v>
      </c>
      <c r="K329" s="214" t="s">
        <v>1</v>
      </c>
      <c r="L329" s="45"/>
      <c r="M329" s="219" t="s">
        <v>1</v>
      </c>
      <c r="N329" s="220" t="s">
        <v>40</v>
      </c>
      <c r="O329" s="92"/>
      <c r="P329" s="221">
        <f>O329*H329</f>
        <v>0</v>
      </c>
      <c r="Q329" s="221">
        <v>0</v>
      </c>
      <c r="R329" s="221">
        <f>Q329*H329</f>
        <v>0</v>
      </c>
      <c r="S329" s="221">
        <v>0</v>
      </c>
      <c r="T329" s="222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3" t="s">
        <v>128</v>
      </c>
      <c r="AT329" s="223" t="s">
        <v>123</v>
      </c>
      <c r="AU329" s="223" t="s">
        <v>82</v>
      </c>
      <c r="AY329" s="18" t="s">
        <v>120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8" t="s">
        <v>80</v>
      </c>
      <c r="BK329" s="224">
        <f>ROUND(I329*H329,2)</f>
        <v>0</v>
      </c>
      <c r="BL329" s="18" t="s">
        <v>128</v>
      </c>
      <c r="BM329" s="223" t="s">
        <v>441</v>
      </c>
    </row>
    <row r="330" s="14" customFormat="1">
      <c r="A330" s="14"/>
      <c r="B330" s="241"/>
      <c r="C330" s="242"/>
      <c r="D330" s="232" t="s">
        <v>132</v>
      </c>
      <c r="E330" s="243" t="s">
        <v>1</v>
      </c>
      <c r="F330" s="244" t="s">
        <v>442</v>
      </c>
      <c r="G330" s="242"/>
      <c r="H330" s="245">
        <v>115.884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1" t="s">
        <v>132</v>
      </c>
      <c r="AU330" s="251" t="s">
        <v>82</v>
      </c>
      <c r="AV330" s="14" t="s">
        <v>82</v>
      </c>
      <c r="AW330" s="14" t="s">
        <v>32</v>
      </c>
      <c r="AX330" s="14" t="s">
        <v>80</v>
      </c>
      <c r="AY330" s="251" t="s">
        <v>120</v>
      </c>
    </row>
    <row r="331" s="2" customFormat="1" ht="16.5" customHeight="1">
      <c r="A331" s="39"/>
      <c r="B331" s="40"/>
      <c r="C331" s="212" t="s">
        <v>443</v>
      </c>
      <c r="D331" s="212" t="s">
        <v>123</v>
      </c>
      <c r="E331" s="213" t="s">
        <v>444</v>
      </c>
      <c r="F331" s="214" t="s">
        <v>445</v>
      </c>
      <c r="G331" s="215" t="s">
        <v>126</v>
      </c>
      <c r="H331" s="216">
        <v>19.379999999999999</v>
      </c>
      <c r="I331" s="217"/>
      <c r="J331" s="218">
        <f>ROUND(I331*H331,2)</f>
        <v>0</v>
      </c>
      <c r="K331" s="214" t="s">
        <v>127</v>
      </c>
      <c r="L331" s="45"/>
      <c r="M331" s="219" t="s">
        <v>1</v>
      </c>
      <c r="N331" s="220" t="s">
        <v>40</v>
      </c>
      <c r="O331" s="92"/>
      <c r="P331" s="221">
        <f>O331*H331</f>
        <v>0</v>
      </c>
      <c r="Q331" s="221">
        <v>0.00010000000000000001</v>
      </c>
      <c r="R331" s="221">
        <f>Q331*H331</f>
        <v>0.0019380000000000001</v>
      </c>
      <c r="S331" s="221">
        <v>0</v>
      </c>
      <c r="T331" s="222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3" t="s">
        <v>219</v>
      </c>
      <c r="AT331" s="223" t="s">
        <v>123</v>
      </c>
      <c r="AU331" s="223" t="s">
        <v>82</v>
      </c>
      <c r="AY331" s="18" t="s">
        <v>120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8" t="s">
        <v>80</v>
      </c>
      <c r="BK331" s="224">
        <f>ROUND(I331*H331,2)</f>
        <v>0</v>
      </c>
      <c r="BL331" s="18" t="s">
        <v>219</v>
      </c>
      <c r="BM331" s="223" t="s">
        <v>446</v>
      </c>
    </row>
    <row r="332" s="2" customFormat="1">
      <c r="A332" s="39"/>
      <c r="B332" s="40"/>
      <c r="C332" s="41"/>
      <c r="D332" s="225" t="s">
        <v>130</v>
      </c>
      <c r="E332" s="41"/>
      <c r="F332" s="226" t="s">
        <v>447</v>
      </c>
      <c r="G332" s="41"/>
      <c r="H332" s="41"/>
      <c r="I332" s="227"/>
      <c r="J332" s="41"/>
      <c r="K332" s="41"/>
      <c r="L332" s="45"/>
      <c r="M332" s="228"/>
      <c r="N332" s="229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130</v>
      </c>
      <c r="AU332" s="18" t="s">
        <v>82</v>
      </c>
    </row>
    <row r="333" s="14" customFormat="1">
      <c r="A333" s="14"/>
      <c r="B333" s="241"/>
      <c r="C333" s="242"/>
      <c r="D333" s="232" t="s">
        <v>132</v>
      </c>
      <c r="E333" s="243" t="s">
        <v>1</v>
      </c>
      <c r="F333" s="244" t="s">
        <v>448</v>
      </c>
      <c r="G333" s="242"/>
      <c r="H333" s="245">
        <v>19.379999999999999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132</v>
      </c>
      <c r="AU333" s="251" t="s">
        <v>82</v>
      </c>
      <c r="AV333" s="14" t="s">
        <v>82</v>
      </c>
      <c r="AW333" s="14" t="s">
        <v>32</v>
      </c>
      <c r="AX333" s="14" t="s">
        <v>80</v>
      </c>
      <c r="AY333" s="251" t="s">
        <v>120</v>
      </c>
    </row>
    <row r="334" s="2" customFormat="1" ht="16.5" customHeight="1">
      <c r="A334" s="39"/>
      <c r="B334" s="40"/>
      <c r="C334" s="275" t="s">
        <v>449</v>
      </c>
      <c r="D334" s="275" t="s">
        <v>338</v>
      </c>
      <c r="E334" s="276" t="s">
        <v>450</v>
      </c>
      <c r="F334" s="277" t="s">
        <v>451</v>
      </c>
      <c r="G334" s="278" t="s">
        <v>175</v>
      </c>
      <c r="H334" s="279">
        <v>6</v>
      </c>
      <c r="I334" s="280"/>
      <c r="J334" s="281">
        <f>ROUND(I334*H334,2)</f>
        <v>0</v>
      </c>
      <c r="K334" s="277" t="s">
        <v>1</v>
      </c>
      <c r="L334" s="282"/>
      <c r="M334" s="283" t="s">
        <v>1</v>
      </c>
      <c r="N334" s="284" t="s">
        <v>40</v>
      </c>
      <c r="O334" s="92"/>
      <c r="P334" s="221">
        <f>O334*H334</f>
        <v>0</v>
      </c>
      <c r="Q334" s="221">
        <v>0.11</v>
      </c>
      <c r="R334" s="221">
        <f>Q334*H334</f>
        <v>0.66000000000000003</v>
      </c>
      <c r="S334" s="221">
        <v>0</v>
      </c>
      <c r="T334" s="222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3" t="s">
        <v>341</v>
      </c>
      <c r="AT334" s="223" t="s">
        <v>338</v>
      </c>
      <c r="AU334" s="223" t="s">
        <v>82</v>
      </c>
      <c r="AY334" s="18" t="s">
        <v>120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8" t="s">
        <v>80</v>
      </c>
      <c r="BK334" s="224">
        <f>ROUND(I334*H334,2)</f>
        <v>0</v>
      </c>
      <c r="BL334" s="18" t="s">
        <v>219</v>
      </c>
      <c r="BM334" s="223" t="s">
        <v>452</v>
      </c>
    </row>
    <row r="335" s="2" customFormat="1" ht="21.75" customHeight="1">
      <c r="A335" s="39"/>
      <c r="B335" s="40"/>
      <c r="C335" s="212" t="s">
        <v>453</v>
      </c>
      <c r="D335" s="212" t="s">
        <v>123</v>
      </c>
      <c r="E335" s="213" t="s">
        <v>454</v>
      </c>
      <c r="F335" s="214" t="s">
        <v>455</v>
      </c>
      <c r="G335" s="215" t="s">
        <v>456</v>
      </c>
      <c r="H335" s="216">
        <v>8</v>
      </c>
      <c r="I335" s="217"/>
      <c r="J335" s="218">
        <f>ROUND(I335*H335,2)</f>
        <v>0</v>
      </c>
      <c r="K335" s="214" t="s">
        <v>127</v>
      </c>
      <c r="L335" s="45"/>
      <c r="M335" s="219" t="s">
        <v>1</v>
      </c>
      <c r="N335" s="220" t="s">
        <v>40</v>
      </c>
      <c r="O335" s="92"/>
      <c r="P335" s="221">
        <f>O335*H335</f>
        <v>0</v>
      </c>
      <c r="Q335" s="221">
        <v>6.9999999999999994E-05</v>
      </c>
      <c r="R335" s="221">
        <f>Q335*H335</f>
        <v>0.00055999999999999995</v>
      </c>
      <c r="S335" s="221">
        <v>0</v>
      </c>
      <c r="T335" s="222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3" t="s">
        <v>128</v>
      </c>
      <c r="AT335" s="223" t="s">
        <v>123</v>
      </c>
      <c r="AU335" s="223" t="s">
        <v>82</v>
      </c>
      <c r="AY335" s="18" t="s">
        <v>120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8" t="s">
        <v>80</v>
      </c>
      <c r="BK335" s="224">
        <f>ROUND(I335*H335,2)</f>
        <v>0</v>
      </c>
      <c r="BL335" s="18" t="s">
        <v>128</v>
      </c>
      <c r="BM335" s="223" t="s">
        <v>457</v>
      </c>
    </row>
    <row r="336" s="2" customFormat="1">
      <c r="A336" s="39"/>
      <c r="B336" s="40"/>
      <c r="C336" s="41"/>
      <c r="D336" s="225" t="s">
        <v>130</v>
      </c>
      <c r="E336" s="41"/>
      <c r="F336" s="226" t="s">
        <v>458</v>
      </c>
      <c r="G336" s="41"/>
      <c r="H336" s="41"/>
      <c r="I336" s="227"/>
      <c r="J336" s="41"/>
      <c r="K336" s="41"/>
      <c r="L336" s="45"/>
      <c r="M336" s="228"/>
      <c r="N336" s="229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130</v>
      </c>
      <c r="AU336" s="18" t="s">
        <v>82</v>
      </c>
    </row>
    <row r="337" s="2" customFormat="1" ht="16.5" customHeight="1">
      <c r="A337" s="39"/>
      <c r="B337" s="40"/>
      <c r="C337" s="275" t="s">
        <v>459</v>
      </c>
      <c r="D337" s="275" t="s">
        <v>338</v>
      </c>
      <c r="E337" s="276" t="s">
        <v>460</v>
      </c>
      <c r="F337" s="277" t="s">
        <v>461</v>
      </c>
      <c r="G337" s="278" t="s">
        <v>175</v>
      </c>
      <c r="H337" s="279">
        <v>8</v>
      </c>
      <c r="I337" s="280"/>
      <c r="J337" s="281">
        <f>ROUND(I337*H337,2)</f>
        <v>0</v>
      </c>
      <c r="K337" s="277" t="s">
        <v>1</v>
      </c>
      <c r="L337" s="282"/>
      <c r="M337" s="283" t="s">
        <v>1</v>
      </c>
      <c r="N337" s="284" t="s">
        <v>40</v>
      </c>
      <c r="O337" s="92"/>
      <c r="P337" s="221">
        <f>O337*H337</f>
        <v>0</v>
      </c>
      <c r="Q337" s="221">
        <v>0</v>
      </c>
      <c r="R337" s="221">
        <f>Q337*H337</f>
        <v>0</v>
      </c>
      <c r="S337" s="221">
        <v>0</v>
      </c>
      <c r="T337" s="222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3" t="s">
        <v>172</v>
      </c>
      <c r="AT337" s="223" t="s">
        <v>338</v>
      </c>
      <c r="AU337" s="223" t="s">
        <v>82</v>
      </c>
      <c r="AY337" s="18" t="s">
        <v>120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8" t="s">
        <v>80</v>
      </c>
      <c r="BK337" s="224">
        <f>ROUND(I337*H337,2)</f>
        <v>0</v>
      </c>
      <c r="BL337" s="18" t="s">
        <v>128</v>
      </c>
      <c r="BM337" s="223" t="s">
        <v>462</v>
      </c>
    </row>
    <row r="338" s="2" customFormat="1" ht="24.15" customHeight="1">
      <c r="A338" s="39"/>
      <c r="B338" s="40"/>
      <c r="C338" s="212" t="s">
        <v>463</v>
      </c>
      <c r="D338" s="212" t="s">
        <v>123</v>
      </c>
      <c r="E338" s="213" t="s">
        <v>464</v>
      </c>
      <c r="F338" s="214" t="s">
        <v>465</v>
      </c>
      <c r="G338" s="215" t="s">
        <v>456</v>
      </c>
      <c r="H338" s="216">
        <v>866.03300000000002</v>
      </c>
      <c r="I338" s="217"/>
      <c r="J338" s="218">
        <f>ROUND(I338*H338,2)</f>
        <v>0</v>
      </c>
      <c r="K338" s="214" t="s">
        <v>127</v>
      </c>
      <c r="L338" s="45"/>
      <c r="M338" s="219" t="s">
        <v>1</v>
      </c>
      <c r="N338" s="220" t="s">
        <v>40</v>
      </c>
      <c r="O338" s="92"/>
      <c r="P338" s="221">
        <f>O338*H338</f>
        <v>0</v>
      </c>
      <c r="Q338" s="221">
        <v>5.0000000000000002E-05</v>
      </c>
      <c r="R338" s="221">
        <f>Q338*H338</f>
        <v>0.043301650000000004</v>
      </c>
      <c r="S338" s="221">
        <v>0</v>
      </c>
      <c r="T338" s="222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3" t="s">
        <v>219</v>
      </c>
      <c r="AT338" s="223" t="s">
        <v>123</v>
      </c>
      <c r="AU338" s="223" t="s">
        <v>82</v>
      </c>
      <c r="AY338" s="18" t="s">
        <v>120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8" t="s">
        <v>80</v>
      </c>
      <c r="BK338" s="224">
        <f>ROUND(I338*H338,2)</f>
        <v>0</v>
      </c>
      <c r="BL338" s="18" t="s">
        <v>219</v>
      </c>
      <c r="BM338" s="223" t="s">
        <v>466</v>
      </c>
    </row>
    <row r="339" s="2" customFormat="1">
      <c r="A339" s="39"/>
      <c r="B339" s="40"/>
      <c r="C339" s="41"/>
      <c r="D339" s="225" t="s">
        <v>130</v>
      </c>
      <c r="E339" s="41"/>
      <c r="F339" s="226" t="s">
        <v>467</v>
      </c>
      <c r="G339" s="41"/>
      <c r="H339" s="41"/>
      <c r="I339" s="227"/>
      <c r="J339" s="41"/>
      <c r="K339" s="41"/>
      <c r="L339" s="45"/>
      <c r="M339" s="228"/>
      <c r="N339" s="229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130</v>
      </c>
      <c r="AU339" s="18" t="s">
        <v>82</v>
      </c>
    </row>
    <row r="340" s="2" customFormat="1">
      <c r="A340" s="39"/>
      <c r="B340" s="40"/>
      <c r="C340" s="41"/>
      <c r="D340" s="232" t="s">
        <v>230</v>
      </c>
      <c r="E340" s="41"/>
      <c r="F340" s="274" t="s">
        <v>468</v>
      </c>
      <c r="G340" s="41"/>
      <c r="H340" s="41"/>
      <c r="I340" s="227"/>
      <c r="J340" s="41"/>
      <c r="K340" s="41"/>
      <c r="L340" s="45"/>
      <c r="M340" s="228"/>
      <c r="N340" s="229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230</v>
      </c>
      <c r="AU340" s="18" t="s">
        <v>82</v>
      </c>
    </row>
    <row r="341" s="13" customFormat="1">
      <c r="A341" s="13"/>
      <c r="B341" s="230"/>
      <c r="C341" s="231"/>
      <c r="D341" s="232" t="s">
        <v>132</v>
      </c>
      <c r="E341" s="233" t="s">
        <v>1</v>
      </c>
      <c r="F341" s="234" t="s">
        <v>469</v>
      </c>
      <c r="G341" s="231"/>
      <c r="H341" s="233" t="s">
        <v>1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132</v>
      </c>
      <c r="AU341" s="240" t="s">
        <v>82</v>
      </c>
      <c r="AV341" s="13" t="s">
        <v>80</v>
      </c>
      <c r="AW341" s="13" t="s">
        <v>32</v>
      </c>
      <c r="AX341" s="13" t="s">
        <v>75</v>
      </c>
      <c r="AY341" s="240" t="s">
        <v>120</v>
      </c>
    </row>
    <row r="342" s="14" customFormat="1">
      <c r="A342" s="14"/>
      <c r="B342" s="241"/>
      <c r="C342" s="242"/>
      <c r="D342" s="232" t="s">
        <v>132</v>
      </c>
      <c r="E342" s="243" t="s">
        <v>1</v>
      </c>
      <c r="F342" s="244" t="s">
        <v>470</v>
      </c>
      <c r="G342" s="242"/>
      <c r="H342" s="245">
        <v>866.03300000000002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132</v>
      </c>
      <c r="AU342" s="251" t="s">
        <v>82</v>
      </c>
      <c r="AV342" s="14" t="s">
        <v>82</v>
      </c>
      <c r="AW342" s="14" t="s">
        <v>32</v>
      </c>
      <c r="AX342" s="14" t="s">
        <v>75</v>
      </c>
      <c r="AY342" s="251" t="s">
        <v>120</v>
      </c>
    </row>
    <row r="343" s="15" customFormat="1">
      <c r="A343" s="15"/>
      <c r="B343" s="252"/>
      <c r="C343" s="253"/>
      <c r="D343" s="232" t="s">
        <v>132</v>
      </c>
      <c r="E343" s="254" t="s">
        <v>1</v>
      </c>
      <c r="F343" s="255" t="s">
        <v>135</v>
      </c>
      <c r="G343" s="253"/>
      <c r="H343" s="256">
        <v>866.03300000000002</v>
      </c>
      <c r="I343" s="257"/>
      <c r="J343" s="253"/>
      <c r="K343" s="253"/>
      <c r="L343" s="258"/>
      <c r="M343" s="259"/>
      <c r="N343" s="260"/>
      <c r="O343" s="260"/>
      <c r="P343" s="260"/>
      <c r="Q343" s="260"/>
      <c r="R343" s="260"/>
      <c r="S343" s="260"/>
      <c r="T343" s="26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2" t="s">
        <v>132</v>
      </c>
      <c r="AU343" s="262" t="s">
        <v>82</v>
      </c>
      <c r="AV343" s="15" t="s">
        <v>136</v>
      </c>
      <c r="AW343" s="15" t="s">
        <v>32</v>
      </c>
      <c r="AX343" s="15" t="s">
        <v>75</v>
      </c>
      <c r="AY343" s="262" t="s">
        <v>120</v>
      </c>
    </row>
    <row r="344" s="16" customFormat="1">
      <c r="A344" s="16"/>
      <c r="B344" s="263"/>
      <c r="C344" s="264"/>
      <c r="D344" s="232" t="s">
        <v>132</v>
      </c>
      <c r="E344" s="265" t="s">
        <v>1</v>
      </c>
      <c r="F344" s="266" t="s">
        <v>137</v>
      </c>
      <c r="G344" s="264"/>
      <c r="H344" s="267">
        <v>866.03300000000002</v>
      </c>
      <c r="I344" s="268"/>
      <c r="J344" s="264"/>
      <c r="K344" s="264"/>
      <c r="L344" s="269"/>
      <c r="M344" s="270"/>
      <c r="N344" s="271"/>
      <c r="O344" s="271"/>
      <c r="P344" s="271"/>
      <c r="Q344" s="271"/>
      <c r="R344" s="271"/>
      <c r="S344" s="271"/>
      <c r="T344" s="272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73" t="s">
        <v>132</v>
      </c>
      <c r="AU344" s="273" t="s">
        <v>82</v>
      </c>
      <c r="AV344" s="16" t="s">
        <v>128</v>
      </c>
      <c r="AW344" s="16" t="s">
        <v>32</v>
      </c>
      <c r="AX344" s="16" t="s">
        <v>80</v>
      </c>
      <c r="AY344" s="273" t="s">
        <v>120</v>
      </c>
    </row>
    <row r="345" s="2" customFormat="1" ht="24.15" customHeight="1">
      <c r="A345" s="39"/>
      <c r="B345" s="40"/>
      <c r="C345" s="212" t="s">
        <v>471</v>
      </c>
      <c r="D345" s="212" t="s">
        <v>123</v>
      </c>
      <c r="E345" s="213" t="s">
        <v>472</v>
      </c>
      <c r="F345" s="214" t="s">
        <v>473</v>
      </c>
      <c r="G345" s="215" t="s">
        <v>456</v>
      </c>
      <c r="H345" s="216">
        <v>2349.6109999999999</v>
      </c>
      <c r="I345" s="217"/>
      <c r="J345" s="218">
        <f>ROUND(I345*H345,2)</f>
        <v>0</v>
      </c>
      <c r="K345" s="214" t="s">
        <v>127</v>
      </c>
      <c r="L345" s="45"/>
      <c r="M345" s="219" t="s">
        <v>1</v>
      </c>
      <c r="N345" s="220" t="s">
        <v>40</v>
      </c>
      <c r="O345" s="92"/>
      <c r="P345" s="221">
        <f>O345*H345</f>
        <v>0</v>
      </c>
      <c r="Q345" s="221">
        <v>5.0000000000000002E-05</v>
      </c>
      <c r="R345" s="221">
        <f>Q345*H345</f>
        <v>0.11748055</v>
      </c>
      <c r="S345" s="221">
        <v>0</v>
      </c>
      <c r="T345" s="222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3" t="s">
        <v>219</v>
      </c>
      <c r="AT345" s="223" t="s">
        <v>123</v>
      </c>
      <c r="AU345" s="223" t="s">
        <v>82</v>
      </c>
      <c r="AY345" s="18" t="s">
        <v>120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8" t="s">
        <v>80</v>
      </c>
      <c r="BK345" s="224">
        <f>ROUND(I345*H345,2)</f>
        <v>0</v>
      </c>
      <c r="BL345" s="18" t="s">
        <v>219</v>
      </c>
      <c r="BM345" s="223" t="s">
        <v>474</v>
      </c>
    </row>
    <row r="346" s="2" customFormat="1">
      <c r="A346" s="39"/>
      <c r="B346" s="40"/>
      <c r="C346" s="41"/>
      <c r="D346" s="225" t="s">
        <v>130</v>
      </c>
      <c r="E346" s="41"/>
      <c r="F346" s="226" t="s">
        <v>475</v>
      </c>
      <c r="G346" s="41"/>
      <c r="H346" s="41"/>
      <c r="I346" s="227"/>
      <c r="J346" s="41"/>
      <c r="K346" s="41"/>
      <c r="L346" s="45"/>
      <c r="M346" s="228"/>
      <c r="N346" s="229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130</v>
      </c>
      <c r="AU346" s="18" t="s">
        <v>82</v>
      </c>
    </row>
    <row r="347" s="14" customFormat="1">
      <c r="A347" s="14"/>
      <c r="B347" s="241"/>
      <c r="C347" s="242"/>
      <c r="D347" s="232" t="s">
        <v>132</v>
      </c>
      <c r="E347" s="243" t="s">
        <v>1</v>
      </c>
      <c r="F347" s="244" t="s">
        <v>476</v>
      </c>
      <c r="G347" s="242"/>
      <c r="H347" s="245">
        <v>2094.1379999999999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1" t="s">
        <v>132</v>
      </c>
      <c r="AU347" s="251" t="s">
        <v>82</v>
      </c>
      <c r="AV347" s="14" t="s">
        <v>82</v>
      </c>
      <c r="AW347" s="14" t="s">
        <v>32</v>
      </c>
      <c r="AX347" s="14" t="s">
        <v>75</v>
      </c>
      <c r="AY347" s="251" t="s">
        <v>120</v>
      </c>
    </row>
    <row r="348" s="15" customFormat="1">
      <c r="A348" s="15"/>
      <c r="B348" s="252"/>
      <c r="C348" s="253"/>
      <c r="D348" s="232" t="s">
        <v>132</v>
      </c>
      <c r="E348" s="254" t="s">
        <v>1</v>
      </c>
      <c r="F348" s="255" t="s">
        <v>135</v>
      </c>
      <c r="G348" s="253"/>
      <c r="H348" s="256">
        <v>2094.1379999999999</v>
      </c>
      <c r="I348" s="257"/>
      <c r="J348" s="253"/>
      <c r="K348" s="253"/>
      <c r="L348" s="258"/>
      <c r="M348" s="259"/>
      <c r="N348" s="260"/>
      <c r="O348" s="260"/>
      <c r="P348" s="260"/>
      <c r="Q348" s="260"/>
      <c r="R348" s="260"/>
      <c r="S348" s="260"/>
      <c r="T348" s="261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2" t="s">
        <v>132</v>
      </c>
      <c r="AU348" s="262" t="s">
        <v>82</v>
      </c>
      <c r="AV348" s="15" t="s">
        <v>136</v>
      </c>
      <c r="AW348" s="15" t="s">
        <v>32</v>
      </c>
      <c r="AX348" s="15" t="s">
        <v>75</v>
      </c>
      <c r="AY348" s="262" t="s">
        <v>120</v>
      </c>
    </row>
    <row r="349" s="13" customFormat="1">
      <c r="A349" s="13"/>
      <c r="B349" s="230"/>
      <c r="C349" s="231"/>
      <c r="D349" s="232" t="s">
        <v>132</v>
      </c>
      <c r="E349" s="233" t="s">
        <v>1</v>
      </c>
      <c r="F349" s="234" t="s">
        <v>477</v>
      </c>
      <c r="G349" s="231"/>
      <c r="H349" s="233" t="s">
        <v>1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0" t="s">
        <v>132</v>
      </c>
      <c r="AU349" s="240" t="s">
        <v>82</v>
      </c>
      <c r="AV349" s="13" t="s">
        <v>80</v>
      </c>
      <c r="AW349" s="13" t="s">
        <v>32</v>
      </c>
      <c r="AX349" s="13" t="s">
        <v>75</v>
      </c>
      <c r="AY349" s="240" t="s">
        <v>120</v>
      </c>
    </row>
    <row r="350" s="14" customFormat="1">
      <c r="A350" s="14"/>
      <c r="B350" s="241"/>
      <c r="C350" s="242"/>
      <c r="D350" s="232" t="s">
        <v>132</v>
      </c>
      <c r="E350" s="243" t="s">
        <v>1</v>
      </c>
      <c r="F350" s="244" t="s">
        <v>478</v>
      </c>
      <c r="G350" s="242"/>
      <c r="H350" s="245">
        <v>173.864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132</v>
      </c>
      <c r="AU350" s="251" t="s">
        <v>82</v>
      </c>
      <c r="AV350" s="14" t="s">
        <v>82</v>
      </c>
      <c r="AW350" s="14" t="s">
        <v>32</v>
      </c>
      <c r="AX350" s="14" t="s">
        <v>75</v>
      </c>
      <c r="AY350" s="251" t="s">
        <v>120</v>
      </c>
    </row>
    <row r="351" s="14" customFormat="1">
      <c r="A351" s="14"/>
      <c r="B351" s="241"/>
      <c r="C351" s="242"/>
      <c r="D351" s="232" t="s">
        <v>132</v>
      </c>
      <c r="E351" s="243" t="s">
        <v>1</v>
      </c>
      <c r="F351" s="244" t="s">
        <v>479</v>
      </c>
      <c r="G351" s="242"/>
      <c r="H351" s="245">
        <v>81.608999999999995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1" t="s">
        <v>132</v>
      </c>
      <c r="AU351" s="251" t="s">
        <v>82</v>
      </c>
      <c r="AV351" s="14" t="s">
        <v>82</v>
      </c>
      <c r="AW351" s="14" t="s">
        <v>32</v>
      </c>
      <c r="AX351" s="14" t="s">
        <v>75</v>
      </c>
      <c r="AY351" s="251" t="s">
        <v>120</v>
      </c>
    </row>
    <row r="352" s="15" customFormat="1">
      <c r="A352" s="15"/>
      <c r="B352" s="252"/>
      <c r="C352" s="253"/>
      <c r="D352" s="232" t="s">
        <v>132</v>
      </c>
      <c r="E352" s="254" t="s">
        <v>1</v>
      </c>
      <c r="F352" s="255" t="s">
        <v>135</v>
      </c>
      <c r="G352" s="253"/>
      <c r="H352" s="256">
        <v>255.47300000000001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2" t="s">
        <v>132</v>
      </c>
      <c r="AU352" s="262" t="s">
        <v>82</v>
      </c>
      <c r="AV352" s="15" t="s">
        <v>136</v>
      </c>
      <c r="AW352" s="15" t="s">
        <v>32</v>
      </c>
      <c r="AX352" s="15" t="s">
        <v>75</v>
      </c>
      <c r="AY352" s="262" t="s">
        <v>120</v>
      </c>
    </row>
    <row r="353" s="16" customFormat="1">
      <c r="A353" s="16"/>
      <c r="B353" s="263"/>
      <c r="C353" s="264"/>
      <c r="D353" s="232" t="s">
        <v>132</v>
      </c>
      <c r="E353" s="265" t="s">
        <v>1</v>
      </c>
      <c r="F353" s="266" t="s">
        <v>137</v>
      </c>
      <c r="G353" s="264"/>
      <c r="H353" s="267">
        <v>2349.6109999999999</v>
      </c>
      <c r="I353" s="268"/>
      <c r="J353" s="264"/>
      <c r="K353" s="264"/>
      <c r="L353" s="269"/>
      <c r="M353" s="270"/>
      <c r="N353" s="271"/>
      <c r="O353" s="271"/>
      <c r="P353" s="271"/>
      <c r="Q353" s="271"/>
      <c r="R353" s="271"/>
      <c r="S353" s="271"/>
      <c r="T353" s="272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T353" s="273" t="s">
        <v>132</v>
      </c>
      <c r="AU353" s="273" t="s">
        <v>82</v>
      </c>
      <c r="AV353" s="16" t="s">
        <v>128</v>
      </c>
      <c r="AW353" s="16" t="s">
        <v>32</v>
      </c>
      <c r="AX353" s="16" t="s">
        <v>80</v>
      </c>
      <c r="AY353" s="273" t="s">
        <v>120</v>
      </c>
    </row>
    <row r="354" s="2" customFormat="1" ht="16.5" customHeight="1">
      <c r="A354" s="39"/>
      <c r="B354" s="40"/>
      <c r="C354" s="275" t="s">
        <v>480</v>
      </c>
      <c r="D354" s="275" t="s">
        <v>338</v>
      </c>
      <c r="E354" s="276" t="s">
        <v>481</v>
      </c>
      <c r="F354" s="277" t="s">
        <v>482</v>
      </c>
      <c r="G354" s="278" t="s">
        <v>456</v>
      </c>
      <c r="H354" s="279">
        <v>281.01999999999998</v>
      </c>
      <c r="I354" s="280"/>
      <c r="J354" s="281">
        <f>ROUND(I354*H354,2)</f>
        <v>0</v>
      </c>
      <c r="K354" s="277" t="s">
        <v>1</v>
      </c>
      <c r="L354" s="282"/>
      <c r="M354" s="283" t="s">
        <v>1</v>
      </c>
      <c r="N354" s="284" t="s">
        <v>40</v>
      </c>
      <c r="O354" s="92"/>
      <c r="P354" s="221">
        <f>O354*H354</f>
        <v>0</v>
      </c>
      <c r="Q354" s="221">
        <v>0.001</v>
      </c>
      <c r="R354" s="221">
        <f>Q354*H354</f>
        <v>0.28101999999999999</v>
      </c>
      <c r="S354" s="221">
        <v>0</v>
      </c>
      <c r="T354" s="222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3" t="s">
        <v>341</v>
      </c>
      <c r="AT354" s="223" t="s">
        <v>338</v>
      </c>
      <c r="AU354" s="223" t="s">
        <v>82</v>
      </c>
      <c r="AY354" s="18" t="s">
        <v>120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18" t="s">
        <v>80</v>
      </c>
      <c r="BK354" s="224">
        <f>ROUND(I354*H354,2)</f>
        <v>0</v>
      </c>
      <c r="BL354" s="18" t="s">
        <v>219</v>
      </c>
      <c r="BM354" s="223" t="s">
        <v>483</v>
      </c>
    </row>
    <row r="355" s="13" customFormat="1">
      <c r="A355" s="13"/>
      <c r="B355" s="230"/>
      <c r="C355" s="231"/>
      <c r="D355" s="232" t="s">
        <v>132</v>
      </c>
      <c r="E355" s="233" t="s">
        <v>1</v>
      </c>
      <c r="F355" s="234" t="s">
        <v>477</v>
      </c>
      <c r="G355" s="231"/>
      <c r="H355" s="233" t="s">
        <v>1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0" t="s">
        <v>132</v>
      </c>
      <c r="AU355" s="240" t="s">
        <v>82</v>
      </c>
      <c r="AV355" s="13" t="s">
        <v>80</v>
      </c>
      <c r="AW355" s="13" t="s">
        <v>32</v>
      </c>
      <c r="AX355" s="13" t="s">
        <v>75</v>
      </c>
      <c r="AY355" s="240" t="s">
        <v>120</v>
      </c>
    </row>
    <row r="356" s="14" customFormat="1">
      <c r="A356" s="14"/>
      <c r="B356" s="241"/>
      <c r="C356" s="242"/>
      <c r="D356" s="232" t="s">
        <v>132</v>
      </c>
      <c r="E356" s="243" t="s">
        <v>1</v>
      </c>
      <c r="F356" s="244" t="s">
        <v>478</v>
      </c>
      <c r="G356" s="242"/>
      <c r="H356" s="245">
        <v>173.864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132</v>
      </c>
      <c r="AU356" s="251" t="s">
        <v>82</v>
      </c>
      <c r="AV356" s="14" t="s">
        <v>82</v>
      </c>
      <c r="AW356" s="14" t="s">
        <v>32</v>
      </c>
      <c r="AX356" s="14" t="s">
        <v>75</v>
      </c>
      <c r="AY356" s="251" t="s">
        <v>120</v>
      </c>
    </row>
    <row r="357" s="14" customFormat="1">
      <c r="A357" s="14"/>
      <c r="B357" s="241"/>
      <c r="C357" s="242"/>
      <c r="D357" s="232" t="s">
        <v>132</v>
      </c>
      <c r="E357" s="243" t="s">
        <v>1</v>
      </c>
      <c r="F357" s="244" t="s">
        <v>479</v>
      </c>
      <c r="G357" s="242"/>
      <c r="H357" s="245">
        <v>81.608999999999995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132</v>
      </c>
      <c r="AU357" s="251" t="s">
        <v>82</v>
      </c>
      <c r="AV357" s="14" t="s">
        <v>82</v>
      </c>
      <c r="AW357" s="14" t="s">
        <v>32</v>
      </c>
      <c r="AX357" s="14" t="s">
        <v>75</v>
      </c>
      <c r="AY357" s="251" t="s">
        <v>120</v>
      </c>
    </row>
    <row r="358" s="16" customFormat="1">
      <c r="A358" s="16"/>
      <c r="B358" s="263"/>
      <c r="C358" s="264"/>
      <c r="D358" s="232" t="s">
        <v>132</v>
      </c>
      <c r="E358" s="265" t="s">
        <v>1</v>
      </c>
      <c r="F358" s="266" t="s">
        <v>137</v>
      </c>
      <c r="G358" s="264"/>
      <c r="H358" s="267">
        <v>255.47300000000001</v>
      </c>
      <c r="I358" s="268"/>
      <c r="J358" s="264"/>
      <c r="K358" s="264"/>
      <c r="L358" s="269"/>
      <c r="M358" s="270"/>
      <c r="N358" s="271"/>
      <c r="O358" s="271"/>
      <c r="P358" s="271"/>
      <c r="Q358" s="271"/>
      <c r="R358" s="271"/>
      <c r="S358" s="271"/>
      <c r="T358" s="272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73" t="s">
        <v>132</v>
      </c>
      <c r="AU358" s="273" t="s">
        <v>82</v>
      </c>
      <c r="AV358" s="16" t="s">
        <v>128</v>
      </c>
      <c r="AW358" s="16" t="s">
        <v>32</v>
      </c>
      <c r="AX358" s="16" t="s">
        <v>80</v>
      </c>
      <c r="AY358" s="273" t="s">
        <v>120</v>
      </c>
    </row>
    <row r="359" s="14" customFormat="1">
      <c r="A359" s="14"/>
      <c r="B359" s="241"/>
      <c r="C359" s="242"/>
      <c r="D359" s="232" t="s">
        <v>132</v>
      </c>
      <c r="E359" s="242"/>
      <c r="F359" s="244" t="s">
        <v>484</v>
      </c>
      <c r="G359" s="242"/>
      <c r="H359" s="245">
        <v>281.01999999999998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1" t="s">
        <v>132</v>
      </c>
      <c r="AU359" s="251" t="s">
        <v>82</v>
      </c>
      <c r="AV359" s="14" t="s">
        <v>82</v>
      </c>
      <c r="AW359" s="14" t="s">
        <v>4</v>
      </c>
      <c r="AX359" s="14" t="s">
        <v>80</v>
      </c>
      <c r="AY359" s="251" t="s">
        <v>120</v>
      </c>
    </row>
    <row r="360" s="2" customFormat="1" ht="24.15" customHeight="1">
      <c r="A360" s="39"/>
      <c r="B360" s="40"/>
      <c r="C360" s="212" t="s">
        <v>485</v>
      </c>
      <c r="D360" s="212" t="s">
        <v>123</v>
      </c>
      <c r="E360" s="213" t="s">
        <v>486</v>
      </c>
      <c r="F360" s="214" t="s">
        <v>487</v>
      </c>
      <c r="G360" s="215" t="s">
        <v>456</v>
      </c>
      <c r="H360" s="216">
        <v>866.03300000000002</v>
      </c>
      <c r="I360" s="217"/>
      <c r="J360" s="218">
        <f>ROUND(I360*H360,2)</f>
        <v>0</v>
      </c>
      <c r="K360" s="214" t="s">
        <v>127</v>
      </c>
      <c r="L360" s="45"/>
      <c r="M360" s="219" t="s">
        <v>1</v>
      </c>
      <c r="N360" s="220" t="s">
        <v>40</v>
      </c>
      <c r="O360" s="92"/>
      <c r="P360" s="221">
        <f>O360*H360</f>
        <v>0</v>
      </c>
      <c r="Q360" s="221">
        <v>0</v>
      </c>
      <c r="R360" s="221">
        <f>Q360*H360</f>
        <v>0</v>
      </c>
      <c r="S360" s="221">
        <v>0.001</v>
      </c>
      <c r="T360" s="222">
        <f>S360*H360</f>
        <v>0.86603300000000005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3" t="s">
        <v>219</v>
      </c>
      <c r="AT360" s="223" t="s">
        <v>123</v>
      </c>
      <c r="AU360" s="223" t="s">
        <v>82</v>
      </c>
      <c r="AY360" s="18" t="s">
        <v>120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8" t="s">
        <v>80</v>
      </c>
      <c r="BK360" s="224">
        <f>ROUND(I360*H360,2)</f>
        <v>0</v>
      </c>
      <c r="BL360" s="18" t="s">
        <v>219</v>
      </c>
      <c r="BM360" s="223" t="s">
        <v>488</v>
      </c>
    </row>
    <row r="361" s="2" customFormat="1">
      <c r="A361" s="39"/>
      <c r="B361" s="40"/>
      <c r="C361" s="41"/>
      <c r="D361" s="225" t="s">
        <v>130</v>
      </c>
      <c r="E361" s="41"/>
      <c r="F361" s="226" t="s">
        <v>489</v>
      </c>
      <c r="G361" s="41"/>
      <c r="H361" s="41"/>
      <c r="I361" s="227"/>
      <c r="J361" s="41"/>
      <c r="K361" s="41"/>
      <c r="L361" s="45"/>
      <c r="M361" s="228"/>
      <c r="N361" s="229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130</v>
      </c>
      <c r="AU361" s="18" t="s">
        <v>82</v>
      </c>
    </row>
    <row r="362" s="13" customFormat="1">
      <c r="A362" s="13"/>
      <c r="B362" s="230"/>
      <c r="C362" s="231"/>
      <c r="D362" s="232" t="s">
        <v>132</v>
      </c>
      <c r="E362" s="233" t="s">
        <v>1</v>
      </c>
      <c r="F362" s="234" t="s">
        <v>490</v>
      </c>
      <c r="G362" s="231"/>
      <c r="H362" s="233" t="s">
        <v>1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132</v>
      </c>
      <c r="AU362" s="240" t="s">
        <v>82</v>
      </c>
      <c r="AV362" s="13" t="s">
        <v>80</v>
      </c>
      <c r="AW362" s="13" t="s">
        <v>32</v>
      </c>
      <c r="AX362" s="13" t="s">
        <v>75</v>
      </c>
      <c r="AY362" s="240" t="s">
        <v>120</v>
      </c>
    </row>
    <row r="363" s="14" customFormat="1">
      <c r="A363" s="14"/>
      <c r="B363" s="241"/>
      <c r="C363" s="242"/>
      <c r="D363" s="232" t="s">
        <v>132</v>
      </c>
      <c r="E363" s="243" t="s">
        <v>1</v>
      </c>
      <c r="F363" s="244" t="s">
        <v>491</v>
      </c>
      <c r="G363" s="242"/>
      <c r="H363" s="245">
        <v>244.06399999999999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1" t="s">
        <v>132</v>
      </c>
      <c r="AU363" s="251" t="s">
        <v>82</v>
      </c>
      <c r="AV363" s="14" t="s">
        <v>82</v>
      </c>
      <c r="AW363" s="14" t="s">
        <v>32</v>
      </c>
      <c r="AX363" s="14" t="s">
        <v>75</v>
      </c>
      <c r="AY363" s="251" t="s">
        <v>120</v>
      </c>
    </row>
    <row r="364" s="14" customFormat="1">
      <c r="A364" s="14"/>
      <c r="B364" s="241"/>
      <c r="C364" s="242"/>
      <c r="D364" s="232" t="s">
        <v>132</v>
      </c>
      <c r="E364" s="243" t="s">
        <v>1</v>
      </c>
      <c r="F364" s="244" t="s">
        <v>492</v>
      </c>
      <c r="G364" s="242"/>
      <c r="H364" s="245">
        <v>510.72000000000003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132</v>
      </c>
      <c r="AU364" s="251" t="s">
        <v>82</v>
      </c>
      <c r="AV364" s="14" t="s">
        <v>82</v>
      </c>
      <c r="AW364" s="14" t="s">
        <v>32</v>
      </c>
      <c r="AX364" s="14" t="s">
        <v>75</v>
      </c>
      <c r="AY364" s="251" t="s">
        <v>120</v>
      </c>
    </row>
    <row r="365" s="14" customFormat="1">
      <c r="A365" s="14"/>
      <c r="B365" s="241"/>
      <c r="C365" s="242"/>
      <c r="D365" s="232" t="s">
        <v>132</v>
      </c>
      <c r="E365" s="243" t="s">
        <v>1</v>
      </c>
      <c r="F365" s="244" t="s">
        <v>493</v>
      </c>
      <c r="G365" s="242"/>
      <c r="H365" s="245">
        <v>111.249</v>
      </c>
      <c r="I365" s="246"/>
      <c r="J365" s="242"/>
      <c r="K365" s="242"/>
      <c r="L365" s="247"/>
      <c r="M365" s="248"/>
      <c r="N365" s="249"/>
      <c r="O365" s="249"/>
      <c r="P365" s="249"/>
      <c r="Q365" s="249"/>
      <c r="R365" s="249"/>
      <c r="S365" s="249"/>
      <c r="T365" s="25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1" t="s">
        <v>132</v>
      </c>
      <c r="AU365" s="251" t="s">
        <v>82</v>
      </c>
      <c r="AV365" s="14" t="s">
        <v>82</v>
      </c>
      <c r="AW365" s="14" t="s">
        <v>32</v>
      </c>
      <c r="AX365" s="14" t="s">
        <v>75</v>
      </c>
      <c r="AY365" s="251" t="s">
        <v>120</v>
      </c>
    </row>
    <row r="366" s="16" customFormat="1">
      <c r="A366" s="16"/>
      <c r="B366" s="263"/>
      <c r="C366" s="264"/>
      <c r="D366" s="232" t="s">
        <v>132</v>
      </c>
      <c r="E366" s="265" t="s">
        <v>1</v>
      </c>
      <c r="F366" s="266" t="s">
        <v>137</v>
      </c>
      <c r="G366" s="264"/>
      <c r="H366" s="267">
        <v>866.03300000000002</v>
      </c>
      <c r="I366" s="268"/>
      <c r="J366" s="264"/>
      <c r="K366" s="264"/>
      <c r="L366" s="269"/>
      <c r="M366" s="270"/>
      <c r="N366" s="271"/>
      <c r="O366" s="271"/>
      <c r="P366" s="271"/>
      <c r="Q366" s="271"/>
      <c r="R366" s="271"/>
      <c r="S366" s="271"/>
      <c r="T366" s="272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73" t="s">
        <v>132</v>
      </c>
      <c r="AU366" s="273" t="s">
        <v>82</v>
      </c>
      <c r="AV366" s="16" t="s">
        <v>128</v>
      </c>
      <c r="AW366" s="16" t="s">
        <v>32</v>
      </c>
      <c r="AX366" s="16" t="s">
        <v>80</v>
      </c>
      <c r="AY366" s="273" t="s">
        <v>120</v>
      </c>
    </row>
    <row r="367" s="2" customFormat="1" ht="33" customHeight="1">
      <c r="A367" s="39"/>
      <c r="B367" s="40"/>
      <c r="C367" s="212" t="s">
        <v>494</v>
      </c>
      <c r="D367" s="212" t="s">
        <v>123</v>
      </c>
      <c r="E367" s="213" t="s">
        <v>495</v>
      </c>
      <c r="F367" s="214" t="s">
        <v>496</v>
      </c>
      <c r="G367" s="215" t="s">
        <v>456</v>
      </c>
      <c r="H367" s="216">
        <v>2094.1379999999999</v>
      </c>
      <c r="I367" s="217"/>
      <c r="J367" s="218">
        <f>ROUND(I367*H367,2)</f>
        <v>0</v>
      </c>
      <c r="K367" s="214" t="s">
        <v>127</v>
      </c>
      <c r="L367" s="45"/>
      <c r="M367" s="219" t="s">
        <v>1</v>
      </c>
      <c r="N367" s="220" t="s">
        <v>40</v>
      </c>
      <c r="O367" s="92"/>
      <c r="P367" s="221">
        <f>O367*H367</f>
        <v>0</v>
      </c>
      <c r="Q367" s="221">
        <v>0</v>
      </c>
      <c r="R367" s="221">
        <f>Q367*H367</f>
        <v>0</v>
      </c>
      <c r="S367" s="221">
        <v>0.001</v>
      </c>
      <c r="T367" s="222">
        <f>S367*H367</f>
        <v>2.0941380000000001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3" t="s">
        <v>219</v>
      </c>
      <c r="AT367" s="223" t="s">
        <v>123</v>
      </c>
      <c r="AU367" s="223" t="s">
        <v>82</v>
      </c>
      <c r="AY367" s="18" t="s">
        <v>120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8" t="s">
        <v>80</v>
      </c>
      <c r="BK367" s="224">
        <f>ROUND(I367*H367,2)</f>
        <v>0</v>
      </c>
      <c r="BL367" s="18" t="s">
        <v>219</v>
      </c>
      <c r="BM367" s="223" t="s">
        <v>497</v>
      </c>
    </row>
    <row r="368" s="2" customFormat="1">
      <c r="A368" s="39"/>
      <c r="B368" s="40"/>
      <c r="C368" s="41"/>
      <c r="D368" s="225" t="s">
        <v>130</v>
      </c>
      <c r="E368" s="41"/>
      <c r="F368" s="226" t="s">
        <v>498</v>
      </c>
      <c r="G368" s="41"/>
      <c r="H368" s="41"/>
      <c r="I368" s="227"/>
      <c r="J368" s="41"/>
      <c r="K368" s="41"/>
      <c r="L368" s="45"/>
      <c r="M368" s="228"/>
      <c r="N368" s="229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130</v>
      </c>
      <c r="AU368" s="18" t="s">
        <v>82</v>
      </c>
    </row>
    <row r="369" s="13" customFormat="1">
      <c r="A369" s="13"/>
      <c r="B369" s="230"/>
      <c r="C369" s="231"/>
      <c r="D369" s="232" t="s">
        <v>132</v>
      </c>
      <c r="E369" s="233" t="s">
        <v>1</v>
      </c>
      <c r="F369" s="234" t="s">
        <v>499</v>
      </c>
      <c r="G369" s="231"/>
      <c r="H369" s="233" t="s">
        <v>1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132</v>
      </c>
      <c r="AU369" s="240" t="s">
        <v>82</v>
      </c>
      <c r="AV369" s="13" t="s">
        <v>80</v>
      </c>
      <c r="AW369" s="13" t="s">
        <v>32</v>
      </c>
      <c r="AX369" s="13" t="s">
        <v>75</v>
      </c>
      <c r="AY369" s="240" t="s">
        <v>120</v>
      </c>
    </row>
    <row r="370" s="14" customFormat="1">
      <c r="A370" s="14"/>
      <c r="B370" s="241"/>
      <c r="C370" s="242"/>
      <c r="D370" s="232" t="s">
        <v>132</v>
      </c>
      <c r="E370" s="243" t="s">
        <v>1</v>
      </c>
      <c r="F370" s="244" t="s">
        <v>500</v>
      </c>
      <c r="G370" s="242"/>
      <c r="H370" s="245">
        <v>775.32399999999996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132</v>
      </c>
      <c r="AU370" s="251" t="s">
        <v>82</v>
      </c>
      <c r="AV370" s="14" t="s">
        <v>82</v>
      </c>
      <c r="AW370" s="14" t="s">
        <v>32</v>
      </c>
      <c r="AX370" s="14" t="s">
        <v>75</v>
      </c>
      <c r="AY370" s="251" t="s">
        <v>120</v>
      </c>
    </row>
    <row r="371" s="14" customFormat="1">
      <c r="A371" s="14"/>
      <c r="B371" s="241"/>
      <c r="C371" s="242"/>
      <c r="D371" s="232" t="s">
        <v>132</v>
      </c>
      <c r="E371" s="243" t="s">
        <v>1</v>
      </c>
      <c r="F371" s="244" t="s">
        <v>501</v>
      </c>
      <c r="G371" s="242"/>
      <c r="H371" s="245">
        <v>731.66600000000005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1" t="s">
        <v>132</v>
      </c>
      <c r="AU371" s="251" t="s">
        <v>82</v>
      </c>
      <c r="AV371" s="14" t="s">
        <v>82</v>
      </c>
      <c r="AW371" s="14" t="s">
        <v>32</v>
      </c>
      <c r="AX371" s="14" t="s">
        <v>75</v>
      </c>
      <c r="AY371" s="251" t="s">
        <v>120</v>
      </c>
    </row>
    <row r="372" s="14" customFormat="1">
      <c r="A372" s="14"/>
      <c r="B372" s="241"/>
      <c r="C372" s="242"/>
      <c r="D372" s="232" t="s">
        <v>132</v>
      </c>
      <c r="E372" s="243" t="s">
        <v>1</v>
      </c>
      <c r="F372" s="244" t="s">
        <v>502</v>
      </c>
      <c r="G372" s="242"/>
      <c r="H372" s="245">
        <v>380.95600000000002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1" t="s">
        <v>132</v>
      </c>
      <c r="AU372" s="251" t="s">
        <v>82</v>
      </c>
      <c r="AV372" s="14" t="s">
        <v>82</v>
      </c>
      <c r="AW372" s="14" t="s">
        <v>32</v>
      </c>
      <c r="AX372" s="14" t="s">
        <v>75</v>
      </c>
      <c r="AY372" s="251" t="s">
        <v>120</v>
      </c>
    </row>
    <row r="373" s="14" customFormat="1">
      <c r="A373" s="14"/>
      <c r="B373" s="241"/>
      <c r="C373" s="242"/>
      <c r="D373" s="232" t="s">
        <v>132</v>
      </c>
      <c r="E373" s="243" t="s">
        <v>1</v>
      </c>
      <c r="F373" s="244" t="s">
        <v>503</v>
      </c>
      <c r="G373" s="242"/>
      <c r="H373" s="245">
        <v>206.19200000000001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132</v>
      </c>
      <c r="AU373" s="251" t="s">
        <v>82</v>
      </c>
      <c r="AV373" s="14" t="s">
        <v>82</v>
      </c>
      <c r="AW373" s="14" t="s">
        <v>32</v>
      </c>
      <c r="AX373" s="14" t="s">
        <v>75</v>
      </c>
      <c r="AY373" s="251" t="s">
        <v>120</v>
      </c>
    </row>
    <row r="374" s="16" customFormat="1">
      <c r="A374" s="16"/>
      <c r="B374" s="263"/>
      <c r="C374" s="264"/>
      <c r="D374" s="232" t="s">
        <v>132</v>
      </c>
      <c r="E374" s="265" t="s">
        <v>1</v>
      </c>
      <c r="F374" s="266" t="s">
        <v>137</v>
      </c>
      <c r="G374" s="264"/>
      <c r="H374" s="267">
        <v>2094.1379999999999</v>
      </c>
      <c r="I374" s="268"/>
      <c r="J374" s="264"/>
      <c r="K374" s="264"/>
      <c r="L374" s="269"/>
      <c r="M374" s="270"/>
      <c r="N374" s="271"/>
      <c r="O374" s="271"/>
      <c r="P374" s="271"/>
      <c r="Q374" s="271"/>
      <c r="R374" s="271"/>
      <c r="S374" s="271"/>
      <c r="T374" s="272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73" t="s">
        <v>132</v>
      </c>
      <c r="AU374" s="273" t="s">
        <v>82</v>
      </c>
      <c r="AV374" s="16" t="s">
        <v>128</v>
      </c>
      <c r="AW374" s="16" t="s">
        <v>32</v>
      </c>
      <c r="AX374" s="16" t="s">
        <v>80</v>
      </c>
      <c r="AY374" s="273" t="s">
        <v>120</v>
      </c>
    </row>
    <row r="375" s="2" customFormat="1" ht="16.5" customHeight="1">
      <c r="A375" s="39"/>
      <c r="B375" s="40"/>
      <c r="C375" s="212" t="s">
        <v>504</v>
      </c>
      <c r="D375" s="212" t="s">
        <v>123</v>
      </c>
      <c r="E375" s="213" t="s">
        <v>505</v>
      </c>
      <c r="F375" s="214" t="s">
        <v>506</v>
      </c>
      <c r="G375" s="215" t="s">
        <v>227</v>
      </c>
      <c r="H375" s="216">
        <v>40</v>
      </c>
      <c r="I375" s="217"/>
      <c r="J375" s="218">
        <f>ROUND(I375*H375,2)</f>
        <v>0</v>
      </c>
      <c r="K375" s="214" t="s">
        <v>127</v>
      </c>
      <c r="L375" s="45"/>
      <c r="M375" s="219" t="s">
        <v>1</v>
      </c>
      <c r="N375" s="220" t="s">
        <v>40</v>
      </c>
      <c r="O375" s="92"/>
      <c r="P375" s="221">
        <f>O375*H375</f>
        <v>0</v>
      </c>
      <c r="Q375" s="221">
        <v>0</v>
      </c>
      <c r="R375" s="221">
        <f>Q375*H375</f>
        <v>0</v>
      </c>
      <c r="S375" s="221">
        <v>0</v>
      </c>
      <c r="T375" s="222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3" t="s">
        <v>219</v>
      </c>
      <c r="AT375" s="223" t="s">
        <v>123</v>
      </c>
      <c r="AU375" s="223" t="s">
        <v>82</v>
      </c>
      <c r="AY375" s="18" t="s">
        <v>120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8" t="s">
        <v>80</v>
      </c>
      <c r="BK375" s="224">
        <f>ROUND(I375*H375,2)</f>
        <v>0</v>
      </c>
      <c r="BL375" s="18" t="s">
        <v>219</v>
      </c>
      <c r="BM375" s="223" t="s">
        <v>507</v>
      </c>
    </row>
    <row r="376" s="2" customFormat="1">
      <c r="A376" s="39"/>
      <c r="B376" s="40"/>
      <c r="C376" s="41"/>
      <c r="D376" s="225" t="s">
        <v>130</v>
      </c>
      <c r="E376" s="41"/>
      <c r="F376" s="226" t="s">
        <v>508</v>
      </c>
      <c r="G376" s="41"/>
      <c r="H376" s="41"/>
      <c r="I376" s="227"/>
      <c r="J376" s="41"/>
      <c r="K376" s="41"/>
      <c r="L376" s="45"/>
      <c r="M376" s="228"/>
      <c r="N376" s="229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130</v>
      </c>
      <c r="AU376" s="18" t="s">
        <v>82</v>
      </c>
    </row>
    <row r="377" s="2" customFormat="1">
      <c r="A377" s="39"/>
      <c r="B377" s="40"/>
      <c r="C377" s="41"/>
      <c r="D377" s="232" t="s">
        <v>230</v>
      </c>
      <c r="E377" s="41"/>
      <c r="F377" s="274" t="s">
        <v>509</v>
      </c>
      <c r="G377" s="41"/>
      <c r="H377" s="41"/>
      <c r="I377" s="227"/>
      <c r="J377" s="41"/>
      <c r="K377" s="41"/>
      <c r="L377" s="45"/>
      <c r="M377" s="228"/>
      <c r="N377" s="229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230</v>
      </c>
      <c r="AU377" s="18" t="s">
        <v>82</v>
      </c>
    </row>
    <row r="378" s="14" customFormat="1">
      <c r="A378" s="14"/>
      <c r="B378" s="241"/>
      <c r="C378" s="242"/>
      <c r="D378" s="232" t="s">
        <v>132</v>
      </c>
      <c r="E378" s="243" t="s">
        <v>1</v>
      </c>
      <c r="F378" s="244" t="s">
        <v>510</v>
      </c>
      <c r="G378" s="242"/>
      <c r="H378" s="245">
        <v>40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1" t="s">
        <v>132</v>
      </c>
      <c r="AU378" s="251" t="s">
        <v>82</v>
      </c>
      <c r="AV378" s="14" t="s">
        <v>82</v>
      </c>
      <c r="AW378" s="14" t="s">
        <v>32</v>
      </c>
      <c r="AX378" s="14" t="s">
        <v>80</v>
      </c>
      <c r="AY378" s="251" t="s">
        <v>120</v>
      </c>
    </row>
    <row r="379" s="2" customFormat="1" ht="24.15" customHeight="1">
      <c r="A379" s="39"/>
      <c r="B379" s="40"/>
      <c r="C379" s="275" t="s">
        <v>511</v>
      </c>
      <c r="D379" s="275" t="s">
        <v>338</v>
      </c>
      <c r="E379" s="276" t="s">
        <v>512</v>
      </c>
      <c r="F379" s="277" t="s">
        <v>513</v>
      </c>
      <c r="G379" s="278" t="s">
        <v>175</v>
      </c>
      <c r="H379" s="279">
        <v>128</v>
      </c>
      <c r="I379" s="280"/>
      <c r="J379" s="281">
        <f>ROUND(I379*H379,2)</f>
        <v>0</v>
      </c>
      <c r="K379" s="277" t="s">
        <v>1</v>
      </c>
      <c r="L379" s="282"/>
      <c r="M379" s="283" t="s">
        <v>1</v>
      </c>
      <c r="N379" s="284" t="s">
        <v>40</v>
      </c>
      <c r="O379" s="92"/>
      <c r="P379" s="221">
        <f>O379*H379</f>
        <v>0</v>
      </c>
      <c r="Q379" s="221">
        <v>0</v>
      </c>
      <c r="R379" s="221">
        <f>Q379*H379</f>
        <v>0</v>
      </c>
      <c r="S379" s="221">
        <v>0</v>
      </c>
      <c r="T379" s="222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3" t="s">
        <v>341</v>
      </c>
      <c r="AT379" s="223" t="s">
        <v>338</v>
      </c>
      <c r="AU379" s="223" t="s">
        <v>82</v>
      </c>
      <c r="AY379" s="18" t="s">
        <v>120</v>
      </c>
      <c r="BE379" s="224">
        <f>IF(N379="základní",J379,0)</f>
        <v>0</v>
      </c>
      <c r="BF379" s="224">
        <f>IF(N379="snížená",J379,0)</f>
        <v>0</v>
      </c>
      <c r="BG379" s="224">
        <f>IF(N379="zákl. přenesená",J379,0)</f>
        <v>0</v>
      </c>
      <c r="BH379" s="224">
        <f>IF(N379="sníž. přenesená",J379,0)</f>
        <v>0</v>
      </c>
      <c r="BI379" s="224">
        <f>IF(N379="nulová",J379,0)</f>
        <v>0</v>
      </c>
      <c r="BJ379" s="18" t="s">
        <v>80</v>
      </c>
      <c r="BK379" s="224">
        <f>ROUND(I379*H379,2)</f>
        <v>0</v>
      </c>
      <c r="BL379" s="18" t="s">
        <v>219</v>
      </c>
      <c r="BM379" s="223" t="s">
        <v>514</v>
      </c>
    </row>
    <row r="380" s="14" customFormat="1">
      <c r="A380" s="14"/>
      <c r="B380" s="241"/>
      <c r="C380" s="242"/>
      <c r="D380" s="232" t="s">
        <v>132</v>
      </c>
      <c r="E380" s="243" t="s">
        <v>1</v>
      </c>
      <c r="F380" s="244" t="s">
        <v>515</v>
      </c>
      <c r="G380" s="242"/>
      <c r="H380" s="245">
        <v>116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1" t="s">
        <v>132</v>
      </c>
      <c r="AU380" s="251" t="s">
        <v>82</v>
      </c>
      <c r="AV380" s="14" t="s">
        <v>82</v>
      </c>
      <c r="AW380" s="14" t="s">
        <v>32</v>
      </c>
      <c r="AX380" s="14" t="s">
        <v>75</v>
      </c>
      <c r="AY380" s="251" t="s">
        <v>120</v>
      </c>
    </row>
    <row r="381" s="14" customFormat="1">
      <c r="A381" s="14"/>
      <c r="B381" s="241"/>
      <c r="C381" s="242"/>
      <c r="D381" s="232" t="s">
        <v>132</v>
      </c>
      <c r="E381" s="243" t="s">
        <v>1</v>
      </c>
      <c r="F381" s="244" t="s">
        <v>516</v>
      </c>
      <c r="G381" s="242"/>
      <c r="H381" s="245">
        <v>6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132</v>
      </c>
      <c r="AU381" s="251" t="s">
        <v>82</v>
      </c>
      <c r="AV381" s="14" t="s">
        <v>82</v>
      </c>
      <c r="AW381" s="14" t="s">
        <v>32</v>
      </c>
      <c r="AX381" s="14" t="s">
        <v>75</v>
      </c>
      <c r="AY381" s="251" t="s">
        <v>120</v>
      </c>
    </row>
    <row r="382" s="14" customFormat="1">
      <c r="A382" s="14"/>
      <c r="B382" s="241"/>
      <c r="C382" s="242"/>
      <c r="D382" s="232" t="s">
        <v>132</v>
      </c>
      <c r="E382" s="243" t="s">
        <v>1</v>
      </c>
      <c r="F382" s="244" t="s">
        <v>516</v>
      </c>
      <c r="G382" s="242"/>
      <c r="H382" s="245">
        <v>6</v>
      </c>
      <c r="I382" s="246"/>
      <c r="J382" s="242"/>
      <c r="K382" s="242"/>
      <c r="L382" s="247"/>
      <c r="M382" s="248"/>
      <c r="N382" s="249"/>
      <c r="O382" s="249"/>
      <c r="P382" s="249"/>
      <c r="Q382" s="249"/>
      <c r="R382" s="249"/>
      <c r="S382" s="249"/>
      <c r="T382" s="25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1" t="s">
        <v>132</v>
      </c>
      <c r="AU382" s="251" t="s">
        <v>82</v>
      </c>
      <c r="AV382" s="14" t="s">
        <v>82</v>
      </c>
      <c r="AW382" s="14" t="s">
        <v>32</v>
      </c>
      <c r="AX382" s="14" t="s">
        <v>75</v>
      </c>
      <c r="AY382" s="251" t="s">
        <v>120</v>
      </c>
    </row>
    <row r="383" s="16" customFormat="1">
      <c r="A383" s="16"/>
      <c r="B383" s="263"/>
      <c r="C383" s="264"/>
      <c r="D383" s="232" t="s">
        <v>132</v>
      </c>
      <c r="E383" s="265" t="s">
        <v>1</v>
      </c>
      <c r="F383" s="266" t="s">
        <v>137</v>
      </c>
      <c r="G383" s="264"/>
      <c r="H383" s="267">
        <v>128</v>
      </c>
      <c r="I383" s="268"/>
      <c r="J383" s="264"/>
      <c r="K383" s="264"/>
      <c r="L383" s="269"/>
      <c r="M383" s="270"/>
      <c r="N383" s="271"/>
      <c r="O383" s="271"/>
      <c r="P383" s="271"/>
      <c r="Q383" s="271"/>
      <c r="R383" s="271"/>
      <c r="S383" s="271"/>
      <c r="T383" s="272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273" t="s">
        <v>132</v>
      </c>
      <c r="AU383" s="273" t="s">
        <v>82</v>
      </c>
      <c r="AV383" s="16" t="s">
        <v>128</v>
      </c>
      <c r="AW383" s="16" t="s">
        <v>32</v>
      </c>
      <c r="AX383" s="16" t="s">
        <v>80</v>
      </c>
      <c r="AY383" s="273" t="s">
        <v>120</v>
      </c>
    </row>
    <row r="384" s="2" customFormat="1" ht="16.5" customHeight="1">
      <c r="A384" s="39"/>
      <c r="B384" s="40"/>
      <c r="C384" s="275" t="s">
        <v>517</v>
      </c>
      <c r="D384" s="275" t="s">
        <v>338</v>
      </c>
      <c r="E384" s="276" t="s">
        <v>518</v>
      </c>
      <c r="F384" s="277" t="s">
        <v>519</v>
      </c>
      <c r="G384" s="278" t="s">
        <v>520</v>
      </c>
      <c r="H384" s="279">
        <v>1</v>
      </c>
      <c r="I384" s="280"/>
      <c r="J384" s="281">
        <f>ROUND(I384*H384,2)</f>
        <v>0</v>
      </c>
      <c r="K384" s="277" t="s">
        <v>1</v>
      </c>
      <c r="L384" s="282"/>
      <c r="M384" s="283" t="s">
        <v>1</v>
      </c>
      <c r="N384" s="284" t="s">
        <v>40</v>
      </c>
      <c r="O384" s="92"/>
      <c r="P384" s="221">
        <f>O384*H384</f>
        <v>0</v>
      </c>
      <c r="Q384" s="221">
        <v>0</v>
      </c>
      <c r="R384" s="221">
        <f>Q384*H384</f>
        <v>0</v>
      </c>
      <c r="S384" s="221">
        <v>0</v>
      </c>
      <c r="T384" s="222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3" t="s">
        <v>341</v>
      </c>
      <c r="AT384" s="223" t="s">
        <v>338</v>
      </c>
      <c r="AU384" s="223" t="s">
        <v>82</v>
      </c>
      <c r="AY384" s="18" t="s">
        <v>120</v>
      </c>
      <c r="BE384" s="224">
        <f>IF(N384="základní",J384,0)</f>
        <v>0</v>
      </c>
      <c r="BF384" s="224">
        <f>IF(N384="snížená",J384,0)</f>
        <v>0</v>
      </c>
      <c r="BG384" s="224">
        <f>IF(N384="zákl. přenesená",J384,0)</f>
        <v>0</v>
      </c>
      <c r="BH384" s="224">
        <f>IF(N384="sníž. přenesená",J384,0)</f>
        <v>0</v>
      </c>
      <c r="BI384" s="224">
        <f>IF(N384="nulová",J384,0)</f>
        <v>0</v>
      </c>
      <c r="BJ384" s="18" t="s">
        <v>80</v>
      </c>
      <c r="BK384" s="224">
        <f>ROUND(I384*H384,2)</f>
        <v>0</v>
      </c>
      <c r="BL384" s="18" t="s">
        <v>219</v>
      </c>
      <c r="BM384" s="223" t="s">
        <v>521</v>
      </c>
    </row>
    <row r="385" s="2" customFormat="1" ht="16.5" customHeight="1">
      <c r="A385" s="39"/>
      <c r="B385" s="40"/>
      <c r="C385" s="275" t="s">
        <v>522</v>
      </c>
      <c r="D385" s="275" t="s">
        <v>338</v>
      </c>
      <c r="E385" s="276" t="s">
        <v>523</v>
      </c>
      <c r="F385" s="277" t="s">
        <v>524</v>
      </c>
      <c r="G385" s="278" t="s">
        <v>520</v>
      </c>
      <c r="H385" s="279">
        <v>29</v>
      </c>
      <c r="I385" s="280"/>
      <c r="J385" s="281">
        <f>ROUND(I385*H385,2)</f>
        <v>0</v>
      </c>
      <c r="K385" s="277" t="s">
        <v>1</v>
      </c>
      <c r="L385" s="282"/>
      <c r="M385" s="283" t="s">
        <v>1</v>
      </c>
      <c r="N385" s="284" t="s">
        <v>40</v>
      </c>
      <c r="O385" s="92"/>
      <c r="P385" s="221">
        <f>O385*H385</f>
        <v>0</v>
      </c>
      <c r="Q385" s="221">
        <v>0</v>
      </c>
      <c r="R385" s="221">
        <f>Q385*H385</f>
        <v>0</v>
      </c>
      <c r="S385" s="221">
        <v>0</v>
      </c>
      <c r="T385" s="222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3" t="s">
        <v>341</v>
      </c>
      <c r="AT385" s="223" t="s">
        <v>338</v>
      </c>
      <c r="AU385" s="223" t="s">
        <v>82</v>
      </c>
      <c r="AY385" s="18" t="s">
        <v>120</v>
      </c>
      <c r="BE385" s="224">
        <f>IF(N385="základní",J385,0)</f>
        <v>0</v>
      </c>
      <c r="BF385" s="224">
        <f>IF(N385="snížená",J385,0)</f>
        <v>0</v>
      </c>
      <c r="BG385" s="224">
        <f>IF(N385="zákl. přenesená",J385,0)</f>
        <v>0</v>
      </c>
      <c r="BH385" s="224">
        <f>IF(N385="sníž. přenesená",J385,0)</f>
        <v>0</v>
      </c>
      <c r="BI385" s="224">
        <f>IF(N385="nulová",J385,0)</f>
        <v>0</v>
      </c>
      <c r="BJ385" s="18" t="s">
        <v>80</v>
      </c>
      <c r="BK385" s="224">
        <f>ROUND(I385*H385,2)</f>
        <v>0</v>
      </c>
      <c r="BL385" s="18" t="s">
        <v>219</v>
      </c>
      <c r="BM385" s="223" t="s">
        <v>525</v>
      </c>
    </row>
    <row r="386" s="14" customFormat="1">
      <c r="A386" s="14"/>
      <c r="B386" s="241"/>
      <c r="C386" s="242"/>
      <c r="D386" s="232" t="s">
        <v>132</v>
      </c>
      <c r="E386" s="243" t="s">
        <v>1</v>
      </c>
      <c r="F386" s="244" t="s">
        <v>526</v>
      </c>
      <c r="G386" s="242"/>
      <c r="H386" s="245">
        <v>29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1" t="s">
        <v>132</v>
      </c>
      <c r="AU386" s="251" t="s">
        <v>82</v>
      </c>
      <c r="AV386" s="14" t="s">
        <v>82</v>
      </c>
      <c r="AW386" s="14" t="s">
        <v>32</v>
      </c>
      <c r="AX386" s="14" t="s">
        <v>80</v>
      </c>
      <c r="AY386" s="251" t="s">
        <v>120</v>
      </c>
    </row>
    <row r="387" s="2" customFormat="1" ht="24.15" customHeight="1">
      <c r="A387" s="39"/>
      <c r="B387" s="40"/>
      <c r="C387" s="212" t="s">
        <v>527</v>
      </c>
      <c r="D387" s="212" t="s">
        <v>123</v>
      </c>
      <c r="E387" s="213" t="s">
        <v>528</v>
      </c>
      <c r="F387" s="214" t="s">
        <v>529</v>
      </c>
      <c r="G387" s="215" t="s">
        <v>238</v>
      </c>
      <c r="H387" s="216">
        <v>1.1040000000000001</v>
      </c>
      <c r="I387" s="217"/>
      <c r="J387" s="218">
        <f>ROUND(I387*H387,2)</f>
        <v>0</v>
      </c>
      <c r="K387" s="214" t="s">
        <v>127</v>
      </c>
      <c r="L387" s="45"/>
      <c r="M387" s="219" t="s">
        <v>1</v>
      </c>
      <c r="N387" s="220" t="s">
        <v>40</v>
      </c>
      <c r="O387" s="92"/>
      <c r="P387" s="221">
        <f>O387*H387</f>
        <v>0</v>
      </c>
      <c r="Q387" s="221">
        <v>0</v>
      </c>
      <c r="R387" s="221">
        <f>Q387*H387</f>
        <v>0</v>
      </c>
      <c r="S387" s="221">
        <v>0</v>
      </c>
      <c r="T387" s="222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3" t="s">
        <v>219</v>
      </c>
      <c r="AT387" s="223" t="s">
        <v>123</v>
      </c>
      <c r="AU387" s="223" t="s">
        <v>82</v>
      </c>
      <c r="AY387" s="18" t="s">
        <v>120</v>
      </c>
      <c r="BE387" s="224">
        <f>IF(N387="základní",J387,0)</f>
        <v>0</v>
      </c>
      <c r="BF387" s="224">
        <f>IF(N387="snížená",J387,0)</f>
        <v>0</v>
      </c>
      <c r="BG387" s="224">
        <f>IF(N387="zákl. přenesená",J387,0)</f>
        <v>0</v>
      </c>
      <c r="BH387" s="224">
        <f>IF(N387="sníž. přenesená",J387,0)</f>
        <v>0</v>
      </c>
      <c r="BI387" s="224">
        <f>IF(N387="nulová",J387,0)</f>
        <v>0</v>
      </c>
      <c r="BJ387" s="18" t="s">
        <v>80</v>
      </c>
      <c r="BK387" s="224">
        <f>ROUND(I387*H387,2)</f>
        <v>0</v>
      </c>
      <c r="BL387" s="18" t="s">
        <v>219</v>
      </c>
      <c r="BM387" s="223" t="s">
        <v>530</v>
      </c>
    </row>
    <row r="388" s="2" customFormat="1">
      <c r="A388" s="39"/>
      <c r="B388" s="40"/>
      <c r="C388" s="41"/>
      <c r="D388" s="225" t="s">
        <v>130</v>
      </c>
      <c r="E388" s="41"/>
      <c r="F388" s="226" t="s">
        <v>531</v>
      </c>
      <c r="G388" s="41"/>
      <c r="H388" s="41"/>
      <c r="I388" s="227"/>
      <c r="J388" s="41"/>
      <c r="K388" s="41"/>
      <c r="L388" s="45"/>
      <c r="M388" s="228"/>
      <c r="N388" s="229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130</v>
      </c>
      <c r="AU388" s="18" t="s">
        <v>82</v>
      </c>
    </row>
    <row r="389" s="2" customFormat="1" ht="24.15" customHeight="1">
      <c r="A389" s="39"/>
      <c r="B389" s="40"/>
      <c r="C389" s="212" t="s">
        <v>532</v>
      </c>
      <c r="D389" s="212" t="s">
        <v>123</v>
      </c>
      <c r="E389" s="213" t="s">
        <v>533</v>
      </c>
      <c r="F389" s="214" t="s">
        <v>534</v>
      </c>
      <c r="G389" s="215" t="s">
        <v>238</v>
      </c>
      <c r="H389" s="216">
        <v>1.1040000000000001</v>
      </c>
      <c r="I389" s="217"/>
      <c r="J389" s="218">
        <f>ROUND(I389*H389,2)</f>
        <v>0</v>
      </c>
      <c r="K389" s="214" t="s">
        <v>127</v>
      </c>
      <c r="L389" s="45"/>
      <c r="M389" s="219" t="s">
        <v>1</v>
      </c>
      <c r="N389" s="220" t="s">
        <v>40</v>
      </c>
      <c r="O389" s="92"/>
      <c r="P389" s="221">
        <f>O389*H389</f>
        <v>0</v>
      </c>
      <c r="Q389" s="221">
        <v>0</v>
      </c>
      <c r="R389" s="221">
        <f>Q389*H389</f>
        <v>0</v>
      </c>
      <c r="S389" s="221">
        <v>0</v>
      </c>
      <c r="T389" s="222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3" t="s">
        <v>219</v>
      </c>
      <c r="AT389" s="223" t="s">
        <v>123</v>
      </c>
      <c r="AU389" s="223" t="s">
        <v>82</v>
      </c>
      <c r="AY389" s="18" t="s">
        <v>120</v>
      </c>
      <c r="BE389" s="224">
        <f>IF(N389="základní",J389,0)</f>
        <v>0</v>
      </c>
      <c r="BF389" s="224">
        <f>IF(N389="snížená",J389,0)</f>
        <v>0</v>
      </c>
      <c r="BG389" s="224">
        <f>IF(N389="zákl. přenesená",J389,0)</f>
        <v>0</v>
      </c>
      <c r="BH389" s="224">
        <f>IF(N389="sníž. přenesená",J389,0)</f>
        <v>0</v>
      </c>
      <c r="BI389" s="224">
        <f>IF(N389="nulová",J389,0)</f>
        <v>0</v>
      </c>
      <c r="BJ389" s="18" t="s">
        <v>80</v>
      </c>
      <c r="BK389" s="224">
        <f>ROUND(I389*H389,2)</f>
        <v>0</v>
      </c>
      <c r="BL389" s="18" t="s">
        <v>219</v>
      </c>
      <c r="BM389" s="223" t="s">
        <v>535</v>
      </c>
    </row>
    <row r="390" s="2" customFormat="1">
      <c r="A390" s="39"/>
      <c r="B390" s="40"/>
      <c r="C390" s="41"/>
      <c r="D390" s="225" t="s">
        <v>130</v>
      </c>
      <c r="E390" s="41"/>
      <c r="F390" s="226" t="s">
        <v>536</v>
      </c>
      <c r="G390" s="41"/>
      <c r="H390" s="41"/>
      <c r="I390" s="227"/>
      <c r="J390" s="41"/>
      <c r="K390" s="41"/>
      <c r="L390" s="45"/>
      <c r="M390" s="228"/>
      <c r="N390" s="229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130</v>
      </c>
      <c r="AU390" s="18" t="s">
        <v>82</v>
      </c>
    </row>
    <row r="391" s="2" customFormat="1" ht="24.15" customHeight="1">
      <c r="A391" s="39"/>
      <c r="B391" s="40"/>
      <c r="C391" s="212" t="s">
        <v>537</v>
      </c>
      <c r="D391" s="212" t="s">
        <v>123</v>
      </c>
      <c r="E391" s="213" t="s">
        <v>538</v>
      </c>
      <c r="F391" s="214" t="s">
        <v>539</v>
      </c>
      <c r="G391" s="215" t="s">
        <v>238</v>
      </c>
      <c r="H391" s="216">
        <v>1.1040000000000001</v>
      </c>
      <c r="I391" s="217"/>
      <c r="J391" s="218">
        <f>ROUND(I391*H391,2)</f>
        <v>0</v>
      </c>
      <c r="K391" s="214" t="s">
        <v>127</v>
      </c>
      <c r="L391" s="45"/>
      <c r="M391" s="219" t="s">
        <v>1</v>
      </c>
      <c r="N391" s="220" t="s">
        <v>40</v>
      </c>
      <c r="O391" s="92"/>
      <c r="P391" s="221">
        <f>O391*H391</f>
        <v>0</v>
      </c>
      <c r="Q391" s="221">
        <v>0</v>
      </c>
      <c r="R391" s="221">
        <f>Q391*H391</f>
        <v>0</v>
      </c>
      <c r="S391" s="221">
        <v>0</v>
      </c>
      <c r="T391" s="222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3" t="s">
        <v>219</v>
      </c>
      <c r="AT391" s="223" t="s">
        <v>123</v>
      </c>
      <c r="AU391" s="223" t="s">
        <v>82</v>
      </c>
      <c r="AY391" s="18" t="s">
        <v>120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18" t="s">
        <v>80</v>
      </c>
      <c r="BK391" s="224">
        <f>ROUND(I391*H391,2)</f>
        <v>0</v>
      </c>
      <c r="BL391" s="18" t="s">
        <v>219</v>
      </c>
      <c r="BM391" s="223" t="s">
        <v>540</v>
      </c>
    </row>
    <row r="392" s="2" customFormat="1">
      <c r="A392" s="39"/>
      <c r="B392" s="40"/>
      <c r="C392" s="41"/>
      <c r="D392" s="225" t="s">
        <v>130</v>
      </c>
      <c r="E392" s="41"/>
      <c r="F392" s="226" t="s">
        <v>541</v>
      </c>
      <c r="G392" s="41"/>
      <c r="H392" s="41"/>
      <c r="I392" s="227"/>
      <c r="J392" s="41"/>
      <c r="K392" s="41"/>
      <c r="L392" s="45"/>
      <c r="M392" s="228"/>
      <c r="N392" s="229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130</v>
      </c>
      <c r="AU392" s="18" t="s">
        <v>82</v>
      </c>
    </row>
    <row r="393" s="12" customFormat="1" ht="22.8" customHeight="1">
      <c r="A393" s="12"/>
      <c r="B393" s="196"/>
      <c r="C393" s="197"/>
      <c r="D393" s="198" t="s">
        <v>74</v>
      </c>
      <c r="E393" s="210" t="s">
        <v>542</v>
      </c>
      <c r="F393" s="210" t="s">
        <v>543</v>
      </c>
      <c r="G393" s="197"/>
      <c r="H393" s="197"/>
      <c r="I393" s="200"/>
      <c r="J393" s="211">
        <f>BK393</f>
        <v>0</v>
      </c>
      <c r="K393" s="197"/>
      <c r="L393" s="202"/>
      <c r="M393" s="203"/>
      <c r="N393" s="204"/>
      <c r="O393" s="204"/>
      <c r="P393" s="205">
        <f>SUM(P394:P424)</f>
        <v>0</v>
      </c>
      <c r="Q393" s="204"/>
      <c r="R393" s="205">
        <f>SUM(R394:R424)</f>
        <v>4.65750317</v>
      </c>
      <c r="S393" s="204"/>
      <c r="T393" s="206">
        <f>SUM(T394:T424)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7" t="s">
        <v>82</v>
      </c>
      <c r="AT393" s="208" t="s">
        <v>74</v>
      </c>
      <c r="AU393" s="208" t="s">
        <v>80</v>
      </c>
      <c r="AY393" s="207" t="s">
        <v>120</v>
      </c>
      <c r="BK393" s="209">
        <f>SUM(BK394:BK424)</f>
        <v>0</v>
      </c>
    </row>
    <row r="394" s="2" customFormat="1" ht="16.5" customHeight="1">
      <c r="A394" s="39"/>
      <c r="B394" s="40"/>
      <c r="C394" s="212" t="s">
        <v>544</v>
      </c>
      <c r="D394" s="212" t="s">
        <v>123</v>
      </c>
      <c r="E394" s="213" t="s">
        <v>545</v>
      </c>
      <c r="F394" s="214" t="s">
        <v>546</v>
      </c>
      <c r="G394" s="215" t="s">
        <v>126</v>
      </c>
      <c r="H394" s="216">
        <v>534.28899999999999</v>
      </c>
      <c r="I394" s="217"/>
      <c r="J394" s="218">
        <f>ROUND(I394*H394,2)</f>
        <v>0</v>
      </c>
      <c r="K394" s="214" t="s">
        <v>127</v>
      </c>
      <c r="L394" s="45"/>
      <c r="M394" s="219" t="s">
        <v>1</v>
      </c>
      <c r="N394" s="220" t="s">
        <v>40</v>
      </c>
      <c r="O394" s="92"/>
      <c r="P394" s="221">
        <f>O394*H394</f>
        <v>0</v>
      </c>
      <c r="Q394" s="221">
        <v>0</v>
      </c>
      <c r="R394" s="221">
        <f>Q394*H394</f>
        <v>0</v>
      </c>
      <c r="S394" s="221">
        <v>0</v>
      </c>
      <c r="T394" s="222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3" t="s">
        <v>219</v>
      </c>
      <c r="AT394" s="223" t="s">
        <v>123</v>
      </c>
      <c r="AU394" s="223" t="s">
        <v>82</v>
      </c>
      <c r="AY394" s="18" t="s">
        <v>120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8" t="s">
        <v>80</v>
      </c>
      <c r="BK394" s="224">
        <f>ROUND(I394*H394,2)</f>
        <v>0</v>
      </c>
      <c r="BL394" s="18" t="s">
        <v>219</v>
      </c>
      <c r="BM394" s="223" t="s">
        <v>547</v>
      </c>
    </row>
    <row r="395" s="2" customFormat="1">
      <c r="A395" s="39"/>
      <c r="B395" s="40"/>
      <c r="C395" s="41"/>
      <c r="D395" s="225" t="s">
        <v>130</v>
      </c>
      <c r="E395" s="41"/>
      <c r="F395" s="226" t="s">
        <v>548</v>
      </c>
      <c r="G395" s="41"/>
      <c r="H395" s="41"/>
      <c r="I395" s="227"/>
      <c r="J395" s="41"/>
      <c r="K395" s="41"/>
      <c r="L395" s="45"/>
      <c r="M395" s="228"/>
      <c r="N395" s="229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130</v>
      </c>
      <c r="AU395" s="18" t="s">
        <v>82</v>
      </c>
    </row>
    <row r="396" s="13" customFormat="1">
      <c r="A396" s="13"/>
      <c r="B396" s="230"/>
      <c r="C396" s="231"/>
      <c r="D396" s="232" t="s">
        <v>132</v>
      </c>
      <c r="E396" s="233" t="s">
        <v>1</v>
      </c>
      <c r="F396" s="234" t="s">
        <v>142</v>
      </c>
      <c r="G396" s="231"/>
      <c r="H396" s="233" t="s">
        <v>1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132</v>
      </c>
      <c r="AU396" s="240" t="s">
        <v>82</v>
      </c>
      <c r="AV396" s="13" t="s">
        <v>80</v>
      </c>
      <c r="AW396" s="13" t="s">
        <v>32</v>
      </c>
      <c r="AX396" s="13" t="s">
        <v>75</v>
      </c>
      <c r="AY396" s="240" t="s">
        <v>120</v>
      </c>
    </row>
    <row r="397" s="14" customFormat="1">
      <c r="A397" s="14"/>
      <c r="B397" s="241"/>
      <c r="C397" s="242"/>
      <c r="D397" s="232" t="s">
        <v>132</v>
      </c>
      <c r="E397" s="243" t="s">
        <v>1</v>
      </c>
      <c r="F397" s="244" t="s">
        <v>288</v>
      </c>
      <c r="G397" s="242"/>
      <c r="H397" s="245">
        <v>490.48899999999998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132</v>
      </c>
      <c r="AU397" s="251" t="s">
        <v>82</v>
      </c>
      <c r="AV397" s="14" t="s">
        <v>82</v>
      </c>
      <c r="AW397" s="14" t="s">
        <v>32</v>
      </c>
      <c r="AX397" s="14" t="s">
        <v>75</v>
      </c>
      <c r="AY397" s="251" t="s">
        <v>120</v>
      </c>
    </row>
    <row r="398" s="13" customFormat="1">
      <c r="A398" s="13"/>
      <c r="B398" s="230"/>
      <c r="C398" s="231"/>
      <c r="D398" s="232" t="s">
        <v>132</v>
      </c>
      <c r="E398" s="233" t="s">
        <v>1</v>
      </c>
      <c r="F398" s="234" t="s">
        <v>133</v>
      </c>
      <c r="G398" s="231"/>
      <c r="H398" s="233" t="s">
        <v>1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132</v>
      </c>
      <c r="AU398" s="240" t="s">
        <v>82</v>
      </c>
      <c r="AV398" s="13" t="s">
        <v>80</v>
      </c>
      <c r="AW398" s="13" t="s">
        <v>32</v>
      </c>
      <c r="AX398" s="13" t="s">
        <v>75</v>
      </c>
      <c r="AY398" s="240" t="s">
        <v>120</v>
      </c>
    </row>
    <row r="399" s="14" customFormat="1">
      <c r="A399" s="14"/>
      <c r="B399" s="241"/>
      <c r="C399" s="242"/>
      <c r="D399" s="232" t="s">
        <v>132</v>
      </c>
      <c r="E399" s="243" t="s">
        <v>1</v>
      </c>
      <c r="F399" s="244" t="s">
        <v>289</v>
      </c>
      <c r="G399" s="242"/>
      <c r="H399" s="245">
        <v>43.799999999999997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132</v>
      </c>
      <c r="AU399" s="251" t="s">
        <v>82</v>
      </c>
      <c r="AV399" s="14" t="s">
        <v>82</v>
      </c>
      <c r="AW399" s="14" t="s">
        <v>32</v>
      </c>
      <c r="AX399" s="14" t="s">
        <v>75</v>
      </c>
      <c r="AY399" s="251" t="s">
        <v>120</v>
      </c>
    </row>
    <row r="400" s="16" customFormat="1">
      <c r="A400" s="16"/>
      <c r="B400" s="263"/>
      <c r="C400" s="264"/>
      <c r="D400" s="232" t="s">
        <v>132</v>
      </c>
      <c r="E400" s="265" t="s">
        <v>1</v>
      </c>
      <c r="F400" s="266" t="s">
        <v>137</v>
      </c>
      <c r="G400" s="264"/>
      <c r="H400" s="267">
        <v>534.28899999999999</v>
      </c>
      <c r="I400" s="268"/>
      <c r="J400" s="264"/>
      <c r="K400" s="264"/>
      <c r="L400" s="269"/>
      <c r="M400" s="270"/>
      <c r="N400" s="271"/>
      <c r="O400" s="271"/>
      <c r="P400" s="271"/>
      <c r="Q400" s="271"/>
      <c r="R400" s="271"/>
      <c r="S400" s="271"/>
      <c r="T400" s="272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73" t="s">
        <v>132</v>
      </c>
      <c r="AU400" s="273" t="s">
        <v>82</v>
      </c>
      <c r="AV400" s="16" t="s">
        <v>128</v>
      </c>
      <c r="AW400" s="16" t="s">
        <v>32</v>
      </c>
      <c r="AX400" s="16" t="s">
        <v>80</v>
      </c>
      <c r="AY400" s="273" t="s">
        <v>120</v>
      </c>
    </row>
    <row r="401" s="2" customFormat="1" ht="33" customHeight="1">
      <c r="A401" s="39"/>
      <c r="B401" s="40"/>
      <c r="C401" s="212" t="s">
        <v>549</v>
      </c>
      <c r="D401" s="212" t="s">
        <v>123</v>
      </c>
      <c r="E401" s="213" t="s">
        <v>550</v>
      </c>
      <c r="F401" s="214" t="s">
        <v>551</v>
      </c>
      <c r="G401" s="215" t="s">
        <v>126</v>
      </c>
      <c r="H401" s="216">
        <v>534.28899999999999</v>
      </c>
      <c r="I401" s="217"/>
      <c r="J401" s="218">
        <f>ROUND(I401*H401,2)</f>
        <v>0</v>
      </c>
      <c r="K401" s="214" t="s">
        <v>127</v>
      </c>
      <c r="L401" s="45"/>
      <c r="M401" s="219" t="s">
        <v>1</v>
      </c>
      <c r="N401" s="220" t="s">
        <v>40</v>
      </c>
      <c r="O401" s="92"/>
      <c r="P401" s="221">
        <f>O401*H401</f>
        <v>0</v>
      </c>
      <c r="Q401" s="221">
        <v>0.00017000000000000001</v>
      </c>
      <c r="R401" s="221">
        <f>Q401*H401</f>
        <v>0.090829130000000008</v>
      </c>
      <c r="S401" s="221">
        <v>0</v>
      </c>
      <c r="T401" s="222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3" t="s">
        <v>219</v>
      </c>
      <c r="AT401" s="223" t="s">
        <v>123</v>
      </c>
      <c r="AU401" s="223" t="s">
        <v>82</v>
      </c>
      <c r="AY401" s="18" t="s">
        <v>120</v>
      </c>
      <c r="BE401" s="224">
        <f>IF(N401="základní",J401,0)</f>
        <v>0</v>
      </c>
      <c r="BF401" s="224">
        <f>IF(N401="snížená",J401,0)</f>
        <v>0</v>
      </c>
      <c r="BG401" s="224">
        <f>IF(N401="zákl. přenesená",J401,0)</f>
        <v>0</v>
      </c>
      <c r="BH401" s="224">
        <f>IF(N401="sníž. přenesená",J401,0)</f>
        <v>0</v>
      </c>
      <c r="BI401" s="224">
        <f>IF(N401="nulová",J401,0)</f>
        <v>0</v>
      </c>
      <c r="BJ401" s="18" t="s">
        <v>80</v>
      </c>
      <c r="BK401" s="224">
        <f>ROUND(I401*H401,2)</f>
        <v>0</v>
      </c>
      <c r="BL401" s="18" t="s">
        <v>219</v>
      </c>
      <c r="BM401" s="223" t="s">
        <v>552</v>
      </c>
    </row>
    <row r="402" s="2" customFormat="1">
      <c r="A402" s="39"/>
      <c r="B402" s="40"/>
      <c r="C402" s="41"/>
      <c r="D402" s="225" t="s">
        <v>130</v>
      </c>
      <c r="E402" s="41"/>
      <c r="F402" s="226" t="s">
        <v>553</v>
      </c>
      <c r="G402" s="41"/>
      <c r="H402" s="41"/>
      <c r="I402" s="227"/>
      <c r="J402" s="41"/>
      <c r="K402" s="41"/>
      <c r="L402" s="45"/>
      <c r="M402" s="228"/>
      <c r="N402" s="229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130</v>
      </c>
      <c r="AU402" s="18" t="s">
        <v>82</v>
      </c>
    </row>
    <row r="403" s="13" customFormat="1">
      <c r="A403" s="13"/>
      <c r="B403" s="230"/>
      <c r="C403" s="231"/>
      <c r="D403" s="232" t="s">
        <v>132</v>
      </c>
      <c r="E403" s="233" t="s">
        <v>1</v>
      </c>
      <c r="F403" s="234" t="s">
        <v>142</v>
      </c>
      <c r="G403" s="231"/>
      <c r="H403" s="233" t="s">
        <v>1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0" t="s">
        <v>132</v>
      </c>
      <c r="AU403" s="240" t="s">
        <v>82</v>
      </c>
      <c r="AV403" s="13" t="s">
        <v>80</v>
      </c>
      <c r="AW403" s="13" t="s">
        <v>32</v>
      </c>
      <c r="AX403" s="13" t="s">
        <v>75</v>
      </c>
      <c r="AY403" s="240" t="s">
        <v>120</v>
      </c>
    </row>
    <row r="404" s="14" customFormat="1">
      <c r="A404" s="14"/>
      <c r="B404" s="241"/>
      <c r="C404" s="242"/>
      <c r="D404" s="232" t="s">
        <v>132</v>
      </c>
      <c r="E404" s="243" t="s">
        <v>1</v>
      </c>
      <c r="F404" s="244" t="s">
        <v>288</v>
      </c>
      <c r="G404" s="242"/>
      <c r="H404" s="245">
        <v>490.48899999999998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1" t="s">
        <v>132</v>
      </c>
      <c r="AU404" s="251" t="s">
        <v>82</v>
      </c>
      <c r="AV404" s="14" t="s">
        <v>82</v>
      </c>
      <c r="AW404" s="14" t="s">
        <v>32</v>
      </c>
      <c r="AX404" s="14" t="s">
        <v>75</v>
      </c>
      <c r="AY404" s="251" t="s">
        <v>120</v>
      </c>
    </row>
    <row r="405" s="13" customFormat="1">
      <c r="A405" s="13"/>
      <c r="B405" s="230"/>
      <c r="C405" s="231"/>
      <c r="D405" s="232" t="s">
        <v>132</v>
      </c>
      <c r="E405" s="233" t="s">
        <v>1</v>
      </c>
      <c r="F405" s="234" t="s">
        <v>133</v>
      </c>
      <c r="G405" s="231"/>
      <c r="H405" s="233" t="s">
        <v>1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132</v>
      </c>
      <c r="AU405" s="240" t="s">
        <v>82</v>
      </c>
      <c r="AV405" s="13" t="s">
        <v>80</v>
      </c>
      <c r="AW405" s="13" t="s">
        <v>32</v>
      </c>
      <c r="AX405" s="13" t="s">
        <v>75</v>
      </c>
      <c r="AY405" s="240" t="s">
        <v>120</v>
      </c>
    </row>
    <row r="406" s="14" customFormat="1">
      <c r="A406" s="14"/>
      <c r="B406" s="241"/>
      <c r="C406" s="242"/>
      <c r="D406" s="232" t="s">
        <v>132</v>
      </c>
      <c r="E406" s="243" t="s">
        <v>1</v>
      </c>
      <c r="F406" s="244" t="s">
        <v>289</v>
      </c>
      <c r="G406" s="242"/>
      <c r="H406" s="245">
        <v>43.799999999999997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132</v>
      </c>
      <c r="AU406" s="251" t="s">
        <v>82</v>
      </c>
      <c r="AV406" s="14" t="s">
        <v>82</v>
      </c>
      <c r="AW406" s="14" t="s">
        <v>32</v>
      </c>
      <c r="AX406" s="14" t="s">
        <v>75</v>
      </c>
      <c r="AY406" s="251" t="s">
        <v>120</v>
      </c>
    </row>
    <row r="407" s="16" customFormat="1">
      <c r="A407" s="16"/>
      <c r="B407" s="263"/>
      <c r="C407" s="264"/>
      <c r="D407" s="232" t="s">
        <v>132</v>
      </c>
      <c r="E407" s="265" t="s">
        <v>1</v>
      </c>
      <c r="F407" s="266" t="s">
        <v>137</v>
      </c>
      <c r="G407" s="264"/>
      <c r="H407" s="267">
        <v>534.28899999999999</v>
      </c>
      <c r="I407" s="268"/>
      <c r="J407" s="264"/>
      <c r="K407" s="264"/>
      <c r="L407" s="269"/>
      <c r="M407" s="270"/>
      <c r="N407" s="271"/>
      <c r="O407" s="271"/>
      <c r="P407" s="271"/>
      <c r="Q407" s="271"/>
      <c r="R407" s="271"/>
      <c r="S407" s="271"/>
      <c r="T407" s="272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73" t="s">
        <v>132</v>
      </c>
      <c r="AU407" s="273" t="s">
        <v>82</v>
      </c>
      <c r="AV407" s="16" t="s">
        <v>128</v>
      </c>
      <c r="AW407" s="16" t="s">
        <v>32</v>
      </c>
      <c r="AX407" s="16" t="s">
        <v>80</v>
      </c>
      <c r="AY407" s="273" t="s">
        <v>120</v>
      </c>
    </row>
    <row r="408" s="2" customFormat="1" ht="16.5" customHeight="1">
      <c r="A408" s="39"/>
      <c r="B408" s="40"/>
      <c r="C408" s="275" t="s">
        <v>554</v>
      </c>
      <c r="D408" s="275" t="s">
        <v>338</v>
      </c>
      <c r="E408" s="276" t="s">
        <v>555</v>
      </c>
      <c r="F408" s="277" t="s">
        <v>556</v>
      </c>
      <c r="G408" s="278" t="s">
        <v>126</v>
      </c>
      <c r="H408" s="279">
        <v>577.03200000000004</v>
      </c>
      <c r="I408" s="280"/>
      <c r="J408" s="281">
        <f>ROUND(I408*H408,2)</f>
        <v>0</v>
      </c>
      <c r="K408" s="277" t="s">
        <v>1</v>
      </c>
      <c r="L408" s="282"/>
      <c r="M408" s="283" t="s">
        <v>1</v>
      </c>
      <c r="N408" s="284" t="s">
        <v>40</v>
      </c>
      <c r="O408" s="92"/>
      <c r="P408" s="221">
        <f>O408*H408</f>
        <v>0</v>
      </c>
      <c r="Q408" s="221">
        <v>0.0076899999999999998</v>
      </c>
      <c r="R408" s="221">
        <f>Q408*H408</f>
        <v>4.4373760799999999</v>
      </c>
      <c r="S408" s="221">
        <v>0</v>
      </c>
      <c r="T408" s="222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3" t="s">
        <v>341</v>
      </c>
      <c r="AT408" s="223" t="s">
        <v>338</v>
      </c>
      <c r="AU408" s="223" t="s">
        <v>82</v>
      </c>
      <c r="AY408" s="18" t="s">
        <v>120</v>
      </c>
      <c r="BE408" s="224">
        <f>IF(N408="základní",J408,0)</f>
        <v>0</v>
      </c>
      <c r="BF408" s="224">
        <f>IF(N408="snížená",J408,0)</f>
        <v>0</v>
      </c>
      <c r="BG408" s="224">
        <f>IF(N408="zákl. přenesená",J408,0)</f>
        <v>0</v>
      </c>
      <c r="BH408" s="224">
        <f>IF(N408="sníž. přenesená",J408,0)</f>
        <v>0</v>
      </c>
      <c r="BI408" s="224">
        <f>IF(N408="nulová",J408,0)</f>
        <v>0</v>
      </c>
      <c r="BJ408" s="18" t="s">
        <v>80</v>
      </c>
      <c r="BK408" s="224">
        <f>ROUND(I408*H408,2)</f>
        <v>0</v>
      </c>
      <c r="BL408" s="18" t="s">
        <v>219</v>
      </c>
      <c r="BM408" s="223" t="s">
        <v>557</v>
      </c>
    </row>
    <row r="409" s="14" customFormat="1">
      <c r="A409" s="14"/>
      <c r="B409" s="241"/>
      <c r="C409" s="242"/>
      <c r="D409" s="232" t="s">
        <v>132</v>
      </c>
      <c r="E409" s="242"/>
      <c r="F409" s="244" t="s">
        <v>558</v>
      </c>
      <c r="G409" s="242"/>
      <c r="H409" s="245">
        <v>577.03200000000004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1" t="s">
        <v>132</v>
      </c>
      <c r="AU409" s="251" t="s">
        <v>82</v>
      </c>
      <c r="AV409" s="14" t="s">
        <v>82</v>
      </c>
      <c r="AW409" s="14" t="s">
        <v>4</v>
      </c>
      <c r="AX409" s="14" t="s">
        <v>80</v>
      </c>
      <c r="AY409" s="251" t="s">
        <v>120</v>
      </c>
    </row>
    <row r="410" s="2" customFormat="1" ht="24.15" customHeight="1">
      <c r="A410" s="39"/>
      <c r="B410" s="40"/>
      <c r="C410" s="212" t="s">
        <v>559</v>
      </c>
      <c r="D410" s="212" t="s">
        <v>123</v>
      </c>
      <c r="E410" s="213" t="s">
        <v>560</v>
      </c>
      <c r="F410" s="214" t="s">
        <v>561</v>
      </c>
      <c r="G410" s="215" t="s">
        <v>126</v>
      </c>
      <c r="H410" s="216">
        <v>534.28899999999999</v>
      </c>
      <c r="I410" s="217"/>
      <c r="J410" s="218">
        <f>ROUND(I410*H410,2)</f>
        <v>0</v>
      </c>
      <c r="K410" s="214" t="s">
        <v>127</v>
      </c>
      <c r="L410" s="45"/>
      <c r="M410" s="219" t="s">
        <v>1</v>
      </c>
      <c r="N410" s="220" t="s">
        <v>40</v>
      </c>
      <c r="O410" s="92"/>
      <c r="P410" s="221">
        <f>O410*H410</f>
        <v>0</v>
      </c>
      <c r="Q410" s="221">
        <v>0</v>
      </c>
      <c r="R410" s="221">
        <f>Q410*H410</f>
        <v>0</v>
      </c>
      <c r="S410" s="221">
        <v>0</v>
      </c>
      <c r="T410" s="222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3" t="s">
        <v>219</v>
      </c>
      <c r="AT410" s="223" t="s">
        <v>123</v>
      </c>
      <c r="AU410" s="223" t="s">
        <v>82</v>
      </c>
      <c r="AY410" s="18" t="s">
        <v>120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18" t="s">
        <v>80</v>
      </c>
      <c r="BK410" s="224">
        <f>ROUND(I410*H410,2)</f>
        <v>0</v>
      </c>
      <c r="BL410" s="18" t="s">
        <v>219</v>
      </c>
      <c r="BM410" s="223" t="s">
        <v>562</v>
      </c>
    </row>
    <row r="411" s="2" customFormat="1">
      <c r="A411" s="39"/>
      <c r="B411" s="40"/>
      <c r="C411" s="41"/>
      <c r="D411" s="225" t="s">
        <v>130</v>
      </c>
      <c r="E411" s="41"/>
      <c r="F411" s="226" t="s">
        <v>563</v>
      </c>
      <c r="G411" s="41"/>
      <c r="H411" s="41"/>
      <c r="I411" s="227"/>
      <c r="J411" s="41"/>
      <c r="K411" s="41"/>
      <c r="L411" s="45"/>
      <c r="M411" s="228"/>
      <c r="N411" s="229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130</v>
      </c>
      <c r="AU411" s="18" t="s">
        <v>82</v>
      </c>
    </row>
    <row r="412" s="13" customFormat="1">
      <c r="A412" s="13"/>
      <c r="B412" s="230"/>
      <c r="C412" s="231"/>
      <c r="D412" s="232" t="s">
        <v>132</v>
      </c>
      <c r="E412" s="233" t="s">
        <v>1</v>
      </c>
      <c r="F412" s="234" t="s">
        <v>142</v>
      </c>
      <c r="G412" s="231"/>
      <c r="H412" s="233" t="s">
        <v>1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0" t="s">
        <v>132</v>
      </c>
      <c r="AU412" s="240" t="s">
        <v>82</v>
      </c>
      <c r="AV412" s="13" t="s">
        <v>80</v>
      </c>
      <c r="AW412" s="13" t="s">
        <v>32</v>
      </c>
      <c r="AX412" s="13" t="s">
        <v>75</v>
      </c>
      <c r="AY412" s="240" t="s">
        <v>120</v>
      </c>
    </row>
    <row r="413" s="14" customFormat="1">
      <c r="A413" s="14"/>
      <c r="B413" s="241"/>
      <c r="C413" s="242"/>
      <c r="D413" s="232" t="s">
        <v>132</v>
      </c>
      <c r="E413" s="243" t="s">
        <v>1</v>
      </c>
      <c r="F413" s="244" t="s">
        <v>288</v>
      </c>
      <c r="G413" s="242"/>
      <c r="H413" s="245">
        <v>490.48899999999998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1" t="s">
        <v>132</v>
      </c>
      <c r="AU413" s="251" t="s">
        <v>82</v>
      </c>
      <c r="AV413" s="14" t="s">
        <v>82</v>
      </c>
      <c r="AW413" s="14" t="s">
        <v>32</v>
      </c>
      <c r="AX413" s="14" t="s">
        <v>75</v>
      </c>
      <c r="AY413" s="251" t="s">
        <v>120</v>
      </c>
    </row>
    <row r="414" s="13" customFormat="1">
      <c r="A414" s="13"/>
      <c r="B414" s="230"/>
      <c r="C414" s="231"/>
      <c r="D414" s="232" t="s">
        <v>132</v>
      </c>
      <c r="E414" s="233" t="s">
        <v>1</v>
      </c>
      <c r="F414" s="234" t="s">
        <v>133</v>
      </c>
      <c r="G414" s="231"/>
      <c r="H414" s="233" t="s">
        <v>1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0" t="s">
        <v>132</v>
      </c>
      <c r="AU414" s="240" t="s">
        <v>82</v>
      </c>
      <c r="AV414" s="13" t="s">
        <v>80</v>
      </c>
      <c r="AW414" s="13" t="s">
        <v>32</v>
      </c>
      <c r="AX414" s="13" t="s">
        <v>75</v>
      </c>
      <c r="AY414" s="240" t="s">
        <v>120</v>
      </c>
    </row>
    <row r="415" s="14" customFormat="1">
      <c r="A415" s="14"/>
      <c r="B415" s="241"/>
      <c r="C415" s="242"/>
      <c r="D415" s="232" t="s">
        <v>132</v>
      </c>
      <c r="E415" s="243" t="s">
        <v>1</v>
      </c>
      <c r="F415" s="244" t="s">
        <v>289</v>
      </c>
      <c r="G415" s="242"/>
      <c r="H415" s="245">
        <v>43.799999999999997</v>
      </c>
      <c r="I415" s="246"/>
      <c r="J415" s="242"/>
      <c r="K415" s="242"/>
      <c r="L415" s="247"/>
      <c r="M415" s="248"/>
      <c r="N415" s="249"/>
      <c r="O415" s="249"/>
      <c r="P415" s="249"/>
      <c r="Q415" s="249"/>
      <c r="R415" s="249"/>
      <c r="S415" s="249"/>
      <c r="T415" s="25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1" t="s">
        <v>132</v>
      </c>
      <c r="AU415" s="251" t="s">
        <v>82</v>
      </c>
      <c r="AV415" s="14" t="s">
        <v>82</v>
      </c>
      <c r="AW415" s="14" t="s">
        <v>32</v>
      </c>
      <c r="AX415" s="14" t="s">
        <v>75</v>
      </c>
      <c r="AY415" s="251" t="s">
        <v>120</v>
      </c>
    </row>
    <row r="416" s="16" customFormat="1">
      <c r="A416" s="16"/>
      <c r="B416" s="263"/>
      <c r="C416" s="264"/>
      <c r="D416" s="232" t="s">
        <v>132</v>
      </c>
      <c r="E416" s="265" t="s">
        <v>1</v>
      </c>
      <c r="F416" s="266" t="s">
        <v>137</v>
      </c>
      <c r="G416" s="264"/>
      <c r="H416" s="267">
        <v>534.28899999999999</v>
      </c>
      <c r="I416" s="268"/>
      <c r="J416" s="264"/>
      <c r="K416" s="264"/>
      <c r="L416" s="269"/>
      <c r="M416" s="270"/>
      <c r="N416" s="271"/>
      <c r="O416" s="271"/>
      <c r="P416" s="271"/>
      <c r="Q416" s="271"/>
      <c r="R416" s="271"/>
      <c r="S416" s="271"/>
      <c r="T416" s="272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73" t="s">
        <v>132</v>
      </c>
      <c r="AU416" s="273" t="s">
        <v>82</v>
      </c>
      <c r="AV416" s="16" t="s">
        <v>128</v>
      </c>
      <c r="AW416" s="16" t="s">
        <v>32</v>
      </c>
      <c r="AX416" s="16" t="s">
        <v>80</v>
      </c>
      <c r="AY416" s="273" t="s">
        <v>120</v>
      </c>
    </row>
    <row r="417" s="2" customFormat="1" ht="24.15" customHeight="1">
      <c r="A417" s="39"/>
      <c r="B417" s="40"/>
      <c r="C417" s="275" t="s">
        <v>564</v>
      </c>
      <c r="D417" s="275" t="s">
        <v>338</v>
      </c>
      <c r="E417" s="276" t="s">
        <v>565</v>
      </c>
      <c r="F417" s="277" t="s">
        <v>566</v>
      </c>
      <c r="G417" s="278" t="s">
        <v>126</v>
      </c>
      <c r="H417" s="279">
        <v>587.71799999999996</v>
      </c>
      <c r="I417" s="280"/>
      <c r="J417" s="281">
        <f>ROUND(I417*H417,2)</f>
        <v>0</v>
      </c>
      <c r="K417" s="277" t="s">
        <v>127</v>
      </c>
      <c r="L417" s="282"/>
      <c r="M417" s="283" t="s">
        <v>1</v>
      </c>
      <c r="N417" s="284" t="s">
        <v>40</v>
      </c>
      <c r="O417" s="92"/>
      <c r="P417" s="221">
        <f>O417*H417</f>
        <v>0</v>
      </c>
      <c r="Q417" s="221">
        <v>0.00022000000000000001</v>
      </c>
      <c r="R417" s="221">
        <f>Q417*H417</f>
        <v>0.12929795999999999</v>
      </c>
      <c r="S417" s="221">
        <v>0</v>
      </c>
      <c r="T417" s="222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3" t="s">
        <v>341</v>
      </c>
      <c r="AT417" s="223" t="s">
        <v>338</v>
      </c>
      <c r="AU417" s="223" t="s">
        <v>82</v>
      </c>
      <c r="AY417" s="18" t="s">
        <v>120</v>
      </c>
      <c r="BE417" s="224">
        <f>IF(N417="základní",J417,0)</f>
        <v>0</v>
      </c>
      <c r="BF417" s="224">
        <f>IF(N417="snížená",J417,0)</f>
        <v>0</v>
      </c>
      <c r="BG417" s="224">
        <f>IF(N417="zákl. přenesená",J417,0)</f>
        <v>0</v>
      </c>
      <c r="BH417" s="224">
        <f>IF(N417="sníž. přenesená",J417,0)</f>
        <v>0</v>
      </c>
      <c r="BI417" s="224">
        <f>IF(N417="nulová",J417,0)</f>
        <v>0</v>
      </c>
      <c r="BJ417" s="18" t="s">
        <v>80</v>
      </c>
      <c r="BK417" s="224">
        <f>ROUND(I417*H417,2)</f>
        <v>0</v>
      </c>
      <c r="BL417" s="18" t="s">
        <v>219</v>
      </c>
      <c r="BM417" s="223" t="s">
        <v>567</v>
      </c>
    </row>
    <row r="418" s="14" customFormat="1">
      <c r="A418" s="14"/>
      <c r="B418" s="241"/>
      <c r="C418" s="242"/>
      <c r="D418" s="232" t="s">
        <v>132</v>
      </c>
      <c r="E418" s="242"/>
      <c r="F418" s="244" t="s">
        <v>568</v>
      </c>
      <c r="G418" s="242"/>
      <c r="H418" s="245">
        <v>587.71799999999996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1" t="s">
        <v>132</v>
      </c>
      <c r="AU418" s="251" t="s">
        <v>82</v>
      </c>
      <c r="AV418" s="14" t="s">
        <v>82</v>
      </c>
      <c r="AW418" s="14" t="s">
        <v>4</v>
      </c>
      <c r="AX418" s="14" t="s">
        <v>80</v>
      </c>
      <c r="AY418" s="251" t="s">
        <v>120</v>
      </c>
    </row>
    <row r="419" s="2" customFormat="1" ht="24.15" customHeight="1">
      <c r="A419" s="39"/>
      <c r="B419" s="40"/>
      <c r="C419" s="212" t="s">
        <v>569</v>
      </c>
      <c r="D419" s="212" t="s">
        <v>123</v>
      </c>
      <c r="E419" s="213" t="s">
        <v>570</v>
      </c>
      <c r="F419" s="214" t="s">
        <v>571</v>
      </c>
      <c r="G419" s="215" t="s">
        <v>238</v>
      </c>
      <c r="H419" s="216">
        <v>4.6580000000000004</v>
      </c>
      <c r="I419" s="217"/>
      <c r="J419" s="218">
        <f>ROUND(I419*H419,2)</f>
        <v>0</v>
      </c>
      <c r="K419" s="214" t="s">
        <v>127</v>
      </c>
      <c r="L419" s="45"/>
      <c r="M419" s="219" t="s">
        <v>1</v>
      </c>
      <c r="N419" s="220" t="s">
        <v>40</v>
      </c>
      <c r="O419" s="92"/>
      <c r="P419" s="221">
        <f>O419*H419</f>
        <v>0</v>
      </c>
      <c r="Q419" s="221">
        <v>0</v>
      </c>
      <c r="R419" s="221">
        <f>Q419*H419</f>
        <v>0</v>
      </c>
      <c r="S419" s="221">
        <v>0</v>
      </c>
      <c r="T419" s="222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3" t="s">
        <v>219</v>
      </c>
      <c r="AT419" s="223" t="s">
        <v>123</v>
      </c>
      <c r="AU419" s="223" t="s">
        <v>82</v>
      </c>
      <c r="AY419" s="18" t="s">
        <v>120</v>
      </c>
      <c r="BE419" s="224">
        <f>IF(N419="základní",J419,0)</f>
        <v>0</v>
      </c>
      <c r="BF419" s="224">
        <f>IF(N419="snížená",J419,0)</f>
        <v>0</v>
      </c>
      <c r="BG419" s="224">
        <f>IF(N419="zákl. přenesená",J419,0)</f>
        <v>0</v>
      </c>
      <c r="BH419" s="224">
        <f>IF(N419="sníž. přenesená",J419,0)</f>
        <v>0</v>
      </c>
      <c r="BI419" s="224">
        <f>IF(N419="nulová",J419,0)</f>
        <v>0</v>
      </c>
      <c r="BJ419" s="18" t="s">
        <v>80</v>
      </c>
      <c r="BK419" s="224">
        <f>ROUND(I419*H419,2)</f>
        <v>0</v>
      </c>
      <c r="BL419" s="18" t="s">
        <v>219</v>
      </c>
      <c r="BM419" s="223" t="s">
        <v>572</v>
      </c>
    </row>
    <row r="420" s="2" customFormat="1">
      <c r="A420" s="39"/>
      <c r="B420" s="40"/>
      <c r="C420" s="41"/>
      <c r="D420" s="225" t="s">
        <v>130</v>
      </c>
      <c r="E420" s="41"/>
      <c r="F420" s="226" t="s">
        <v>573</v>
      </c>
      <c r="G420" s="41"/>
      <c r="H420" s="41"/>
      <c r="I420" s="227"/>
      <c r="J420" s="41"/>
      <c r="K420" s="41"/>
      <c r="L420" s="45"/>
      <c r="M420" s="228"/>
      <c r="N420" s="229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130</v>
      </c>
      <c r="AU420" s="18" t="s">
        <v>82</v>
      </c>
    </row>
    <row r="421" s="2" customFormat="1" ht="24.15" customHeight="1">
      <c r="A421" s="39"/>
      <c r="B421" s="40"/>
      <c r="C421" s="212" t="s">
        <v>574</v>
      </c>
      <c r="D421" s="212" t="s">
        <v>123</v>
      </c>
      <c r="E421" s="213" t="s">
        <v>575</v>
      </c>
      <c r="F421" s="214" t="s">
        <v>576</v>
      </c>
      <c r="G421" s="215" t="s">
        <v>238</v>
      </c>
      <c r="H421" s="216">
        <v>4.6580000000000004</v>
      </c>
      <c r="I421" s="217"/>
      <c r="J421" s="218">
        <f>ROUND(I421*H421,2)</f>
        <v>0</v>
      </c>
      <c r="K421" s="214" t="s">
        <v>127</v>
      </c>
      <c r="L421" s="45"/>
      <c r="M421" s="219" t="s">
        <v>1</v>
      </c>
      <c r="N421" s="220" t="s">
        <v>40</v>
      </c>
      <c r="O421" s="92"/>
      <c r="P421" s="221">
        <f>O421*H421</f>
        <v>0</v>
      </c>
      <c r="Q421" s="221">
        <v>0</v>
      </c>
      <c r="R421" s="221">
        <f>Q421*H421</f>
        <v>0</v>
      </c>
      <c r="S421" s="221">
        <v>0</v>
      </c>
      <c r="T421" s="222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3" t="s">
        <v>219</v>
      </c>
      <c r="AT421" s="223" t="s">
        <v>123</v>
      </c>
      <c r="AU421" s="223" t="s">
        <v>82</v>
      </c>
      <c r="AY421" s="18" t="s">
        <v>120</v>
      </c>
      <c r="BE421" s="224">
        <f>IF(N421="základní",J421,0)</f>
        <v>0</v>
      </c>
      <c r="BF421" s="224">
        <f>IF(N421="snížená",J421,0)</f>
        <v>0</v>
      </c>
      <c r="BG421" s="224">
        <f>IF(N421="zákl. přenesená",J421,0)</f>
        <v>0</v>
      </c>
      <c r="BH421" s="224">
        <f>IF(N421="sníž. přenesená",J421,0)</f>
        <v>0</v>
      </c>
      <c r="BI421" s="224">
        <f>IF(N421="nulová",J421,0)</f>
        <v>0</v>
      </c>
      <c r="BJ421" s="18" t="s">
        <v>80</v>
      </c>
      <c r="BK421" s="224">
        <f>ROUND(I421*H421,2)</f>
        <v>0</v>
      </c>
      <c r="BL421" s="18" t="s">
        <v>219</v>
      </c>
      <c r="BM421" s="223" t="s">
        <v>577</v>
      </c>
    </row>
    <row r="422" s="2" customFormat="1">
      <c r="A422" s="39"/>
      <c r="B422" s="40"/>
      <c r="C422" s="41"/>
      <c r="D422" s="225" t="s">
        <v>130</v>
      </c>
      <c r="E422" s="41"/>
      <c r="F422" s="226" t="s">
        <v>578</v>
      </c>
      <c r="G422" s="41"/>
      <c r="H422" s="41"/>
      <c r="I422" s="227"/>
      <c r="J422" s="41"/>
      <c r="K422" s="41"/>
      <c r="L422" s="45"/>
      <c r="M422" s="228"/>
      <c r="N422" s="229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130</v>
      </c>
      <c r="AU422" s="18" t="s">
        <v>82</v>
      </c>
    </row>
    <row r="423" s="2" customFormat="1" ht="24.15" customHeight="1">
      <c r="A423" s="39"/>
      <c r="B423" s="40"/>
      <c r="C423" s="212" t="s">
        <v>579</v>
      </c>
      <c r="D423" s="212" t="s">
        <v>123</v>
      </c>
      <c r="E423" s="213" t="s">
        <v>580</v>
      </c>
      <c r="F423" s="214" t="s">
        <v>581</v>
      </c>
      <c r="G423" s="215" t="s">
        <v>238</v>
      </c>
      <c r="H423" s="216">
        <v>4.6580000000000004</v>
      </c>
      <c r="I423" s="217"/>
      <c r="J423" s="218">
        <f>ROUND(I423*H423,2)</f>
        <v>0</v>
      </c>
      <c r="K423" s="214" t="s">
        <v>127</v>
      </c>
      <c r="L423" s="45"/>
      <c r="M423" s="219" t="s">
        <v>1</v>
      </c>
      <c r="N423" s="220" t="s">
        <v>40</v>
      </c>
      <c r="O423" s="92"/>
      <c r="P423" s="221">
        <f>O423*H423</f>
        <v>0</v>
      </c>
      <c r="Q423" s="221">
        <v>0</v>
      </c>
      <c r="R423" s="221">
        <f>Q423*H423</f>
        <v>0</v>
      </c>
      <c r="S423" s="221">
        <v>0</v>
      </c>
      <c r="T423" s="222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3" t="s">
        <v>219</v>
      </c>
      <c r="AT423" s="223" t="s">
        <v>123</v>
      </c>
      <c r="AU423" s="223" t="s">
        <v>82</v>
      </c>
      <c r="AY423" s="18" t="s">
        <v>120</v>
      </c>
      <c r="BE423" s="224">
        <f>IF(N423="základní",J423,0)</f>
        <v>0</v>
      </c>
      <c r="BF423" s="224">
        <f>IF(N423="snížená",J423,0)</f>
        <v>0</v>
      </c>
      <c r="BG423" s="224">
        <f>IF(N423="zákl. přenesená",J423,0)</f>
        <v>0</v>
      </c>
      <c r="BH423" s="224">
        <f>IF(N423="sníž. přenesená",J423,0)</f>
        <v>0</v>
      </c>
      <c r="BI423" s="224">
        <f>IF(N423="nulová",J423,0)</f>
        <v>0</v>
      </c>
      <c r="BJ423" s="18" t="s">
        <v>80</v>
      </c>
      <c r="BK423" s="224">
        <f>ROUND(I423*H423,2)</f>
        <v>0</v>
      </c>
      <c r="BL423" s="18" t="s">
        <v>219</v>
      </c>
      <c r="BM423" s="223" t="s">
        <v>582</v>
      </c>
    </row>
    <row r="424" s="2" customFormat="1">
      <c r="A424" s="39"/>
      <c r="B424" s="40"/>
      <c r="C424" s="41"/>
      <c r="D424" s="225" t="s">
        <v>130</v>
      </c>
      <c r="E424" s="41"/>
      <c r="F424" s="226" t="s">
        <v>583</v>
      </c>
      <c r="G424" s="41"/>
      <c r="H424" s="41"/>
      <c r="I424" s="227"/>
      <c r="J424" s="41"/>
      <c r="K424" s="41"/>
      <c r="L424" s="45"/>
      <c r="M424" s="228"/>
      <c r="N424" s="229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130</v>
      </c>
      <c r="AU424" s="18" t="s">
        <v>82</v>
      </c>
    </row>
    <row r="425" s="12" customFormat="1" ht="22.8" customHeight="1">
      <c r="A425" s="12"/>
      <c r="B425" s="196"/>
      <c r="C425" s="197"/>
      <c r="D425" s="198" t="s">
        <v>74</v>
      </c>
      <c r="E425" s="210" t="s">
        <v>584</v>
      </c>
      <c r="F425" s="210" t="s">
        <v>585</v>
      </c>
      <c r="G425" s="197"/>
      <c r="H425" s="197"/>
      <c r="I425" s="200"/>
      <c r="J425" s="211">
        <f>BK425</f>
        <v>0</v>
      </c>
      <c r="K425" s="197"/>
      <c r="L425" s="202"/>
      <c r="M425" s="203"/>
      <c r="N425" s="204"/>
      <c r="O425" s="204"/>
      <c r="P425" s="205">
        <f>SUM(P426:P501)</f>
        <v>0</v>
      </c>
      <c r="Q425" s="204"/>
      <c r="R425" s="205">
        <f>SUM(R426:R501)</f>
        <v>0.16763347692000002</v>
      </c>
      <c r="S425" s="204"/>
      <c r="T425" s="206">
        <f>SUM(T426:T501)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7" t="s">
        <v>82</v>
      </c>
      <c r="AT425" s="208" t="s">
        <v>74</v>
      </c>
      <c r="AU425" s="208" t="s">
        <v>80</v>
      </c>
      <c r="AY425" s="207" t="s">
        <v>120</v>
      </c>
      <c r="BK425" s="209">
        <f>SUM(BK426:BK501)</f>
        <v>0</v>
      </c>
    </row>
    <row r="426" s="2" customFormat="1" ht="16.5" customHeight="1">
      <c r="A426" s="39"/>
      <c r="B426" s="40"/>
      <c r="C426" s="212" t="s">
        <v>586</v>
      </c>
      <c r="D426" s="212" t="s">
        <v>123</v>
      </c>
      <c r="E426" s="213" t="s">
        <v>587</v>
      </c>
      <c r="F426" s="214" t="s">
        <v>588</v>
      </c>
      <c r="G426" s="215" t="s">
        <v>126</v>
      </c>
      <c r="H426" s="216">
        <v>144.80000000000001</v>
      </c>
      <c r="I426" s="217"/>
      <c r="J426" s="218">
        <f>ROUND(I426*H426,2)</f>
        <v>0</v>
      </c>
      <c r="K426" s="214" t="s">
        <v>127</v>
      </c>
      <c r="L426" s="45"/>
      <c r="M426" s="219" t="s">
        <v>1</v>
      </c>
      <c r="N426" s="220" t="s">
        <v>40</v>
      </c>
      <c r="O426" s="92"/>
      <c r="P426" s="221">
        <f>O426*H426</f>
        <v>0</v>
      </c>
      <c r="Q426" s="221">
        <v>6.7000000000000002E-05</v>
      </c>
      <c r="R426" s="221">
        <f>Q426*H426</f>
        <v>0.0097016000000000012</v>
      </c>
      <c r="S426" s="221">
        <v>0</v>
      </c>
      <c r="T426" s="222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3" t="s">
        <v>219</v>
      </c>
      <c r="AT426" s="223" t="s">
        <v>123</v>
      </c>
      <c r="AU426" s="223" t="s">
        <v>82</v>
      </c>
      <c r="AY426" s="18" t="s">
        <v>120</v>
      </c>
      <c r="BE426" s="224">
        <f>IF(N426="základní",J426,0)</f>
        <v>0</v>
      </c>
      <c r="BF426" s="224">
        <f>IF(N426="snížená",J426,0)</f>
        <v>0</v>
      </c>
      <c r="BG426" s="224">
        <f>IF(N426="zákl. přenesená",J426,0)</f>
        <v>0</v>
      </c>
      <c r="BH426" s="224">
        <f>IF(N426="sníž. přenesená",J426,0)</f>
        <v>0</v>
      </c>
      <c r="BI426" s="224">
        <f>IF(N426="nulová",J426,0)</f>
        <v>0</v>
      </c>
      <c r="BJ426" s="18" t="s">
        <v>80</v>
      </c>
      <c r="BK426" s="224">
        <f>ROUND(I426*H426,2)</f>
        <v>0</v>
      </c>
      <c r="BL426" s="18" t="s">
        <v>219</v>
      </c>
      <c r="BM426" s="223" t="s">
        <v>589</v>
      </c>
    </row>
    <row r="427" s="2" customFormat="1">
      <c r="A427" s="39"/>
      <c r="B427" s="40"/>
      <c r="C427" s="41"/>
      <c r="D427" s="225" t="s">
        <v>130</v>
      </c>
      <c r="E427" s="41"/>
      <c r="F427" s="226" t="s">
        <v>590</v>
      </c>
      <c r="G427" s="41"/>
      <c r="H427" s="41"/>
      <c r="I427" s="227"/>
      <c r="J427" s="41"/>
      <c r="K427" s="41"/>
      <c r="L427" s="45"/>
      <c r="M427" s="228"/>
      <c r="N427" s="229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130</v>
      </c>
      <c r="AU427" s="18" t="s">
        <v>82</v>
      </c>
    </row>
    <row r="428" s="2" customFormat="1" ht="24.15" customHeight="1">
      <c r="A428" s="39"/>
      <c r="B428" s="40"/>
      <c r="C428" s="212" t="s">
        <v>591</v>
      </c>
      <c r="D428" s="212" t="s">
        <v>123</v>
      </c>
      <c r="E428" s="213" t="s">
        <v>592</v>
      </c>
      <c r="F428" s="214" t="s">
        <v>593</v>
      </c>
      <c r="G428" s="215" t="s">
        <v>126</v>
      </c>
      <c r="H428" s="216">
        <v>144.80000000000001</v>
      </c>
      <c r="I428" s="217"/>
      <c r="J428" s="218">
        <f>ROUND(I428*H428,2)</f>
        <v>0</v>
      </c>
      <c r="K428" s="214" t="s">
        <v>127</v>
      </c>
      <c r="L428" s="45"/>
      <c r="M428" s="219" t="s">
        <v>1</v>
      </c>
      <c r="N428" s="220" t="s">
        <v>40</v>
      </c>
      <c r="O428" s="92"/>
      <c r="P428" s="221">
        <f>O428*H428</f>
        <v>0</v>
      </c>
      <c r="Q428" s="221">
        <v>8.0000000000000007E-05</v>
      </c>
      <c r="R428" s="221">
        <f>Q428*H428</f>
        <v>0.011584000000000002</v>
      </c>
      <c r="S428" s="221">
        <v>0</v>
      </c>
      <c r="T428" s="222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3" t="s">
        <v>219</v>
      </c>
      <c r="AT428" s="223" t="s">
        <v>123</v>
      </c>
      <c r="AU428" s="223" t="s">
        <v>82</v>
      </c>
      <c r="AY428" s="18" t="s">
        <v>120</v>
      </c>
      <c r="BE428" s="224">
        <f>IF(N428="základní",J428,0)</f>
        <v>0</v>
      </c>
      <c r="BF428" s="224">
        <f>IF(N428="snížená",J428,0)</f>
        <v>0</v>
      </c>
      <c r="BG428" s="224">
        <f>IF(N428="zákl. přenesená",J428,0)</f>
        <v>0</v>
      </c>
      <c r="BH428" s="224">
        <f>IF(N428="sníž. přenesená",J428,0)</f>
        <v>0</v>
      </c>
      <c r="BI428" s="224">
        <f>IF(N428="nulová",J428,0)</f>
        <v>0</v>
      </c>
      <c r="BJ428" s="18" t="s">
        <v>80</v>
      </c>
      <c r="BK428" s="224">
        <f>ROUND(I428*H428,2)</f>
        <v>0</v>
      </c>
      <c r="BL428" s="18" t="s">
        <v>219</v>
      </c>
      <c r="BM428" s="223" t="s">
        <v>594</v>
      </c>
    </row>
    <row r="429" s="2" customFormat="1">
      <c r="A429" s="39"/>
      <c r="B429" s="40"/>
      <c r="C429" s="41"/>
      <c r="D429" s="225" t="s">
        <v>130</v>
      </c>
      <c r="E429" s="41"/>
      <c r="F429" s="226" t="s">
        <v>595</v>
      </c>
      <c r="G429" s="41"/>
      <c r="H429" s="41"/>
      <c r="I429" s="227"/>
      <c r="J429" s="41"/>
      <c r="K429" s="41"/>
      <c r="L429" s="45"/>
      <c r="M429" s="228"/>
      <c r="N429" s="229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130</v>
      </c>
      <c r="AU429" s="18" t="s">
        <v>82</v>
      </c>
    </row>
    <row r="430" s="2" customFormat="1" ht="16.5" customHeight="1">
      <c r="A430" s="39"/>
      <c r="B430" s="40"/>
      <c r="C430" s="212" t="s">
        <v>596</v>
      </c>
      <c r="D430" s="212" t="s">
        <v>123</v>
      </c>
      <c r="E430" s="213" t="s">
        <v>597</v>
      </c>
      <c r="F430" s="214" t="s">
        <v>598</v>
      </c>
      <c r="G430" s="215" t="s">
        <v>126</v>
      </c>
      <c r="H430" s="216">
        <v>144.80000000000001</v>
      </c>
      <c r="I430" s="217"/>
      <c r="J430" s="218">
        <f>ROUND(I430*H430,2)</f>
        <v>0</v>
      </c>
      <c r="K430" s="214" t="s">
        <v>127</v>
      </c>
      <c r="L430" s="45"/>
      <c r="M430" s="219" t="s">
        <v>1</v>
      </c>
      <c r="N430" s="220" t="s">
        <v>40</v>
      </c>
      <c r="O430" s="92"/>
      <c r="P430" s="221">
        <f>O430*H430</f>
        <v>0</v>
      </c>
      <c r="Q430" s="221">
        <v>0</v>
      </c>
      <c r="R430" s="221">
        <f>Q430*H430</f>
        <v>0</v>
      </c>
      <c r="S430" s="221">
        <v>0</v>
      </c>
      <c r="T430" s="222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3" t="s">
        <v>219</v>
      </c>
      <c r="AT430" s="223" t="s">
        <v>123</v>
      </c>
      <c r="AU430" s="223" t="s">
        <v>82</v>
      </c>
      <c r="AY430" s="18" t="s">
        <v>120</v>
      </c>
      <c r="BE430" s="224">
        <f>IF(N430="základní",J430,0)</f>
        <v>0</v>
      </c>
      <c r="BF430" s="224">
        <f>IF(N430="snížená",J430,0)</f>
        <v>0</v>
      </c>
      <c r="BG430" s="224">
        <f>IF(N430="zákl. přenesená",J430,0)</f>
        <v>0</v>
      </c>
      <c r="BH430" s="224">
        <f>IF(N430="sníž. přenesená",J430,0)</f>
        <v>0</v>
      </c>
      <c r="BI430" s="224">
        <f>IF(N430="nulová",J430,0)</f>
        <v>0</v>
      </c>
      <c r="BJ430" s="18" t="s">
        <v>80</v>
      </c>
      <c r="BK430" s="224">
        <f>ROUND(I430*H430,2)</f>
        <v>0</v>
      </c>
      <c r="BL430" s="18" t="s">
        <v>219</v>
      </c>
      <c r="BM430" s="223" t="s">
        <v>599</v>
      </c>
    </row>
    <row r="431" s="2" customFormat="1">
      <c r="A431" s="39"/>
      <c r="B431" s="40"/>
      <c r="C431" s="41"/>
      <c r="D431" s="225" t="s">
        <v>130</v>
      </c>
      <c r="E431" s="41"/>
      <c r="F431" s="226" t="s">
        <v>600</v>
      </c>
      <c r="G431" s="41"/>
      <c r="H431" s="41"/>
      <c r="I431" s="227"/>
      <c r="J431" s="41"/>
      <c r="K431" s="41"/>
      <c r="L431" s="45"/>
      <c r="M431" s="228"/>
      <c r="N431" s="229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130</v>
      </c>
      <c r="AU431" s="18" t="s">
        <v>82</v>
      </c>
    </row>
    <row r="432" s="2" customFormat="1" ht="24.15" customHeight="1">
      <c r="A432" s="39"/>
      <c r="B432" s="40"/>
      <c r="C432" s="212" t="s">
        <v>601</v>
      </c>
      <c r="D432" s="212" t="s">
        <v>123</v>
      </c>
      <c r="E432" s="213" t="s">
        <v>602</v>
      </c>
      <c r="F432" s="214" t="s">
        <v>603</v>
      </c>
      <c r="G432" s="215" t="s">
        <v>126</v>
      </c>
      <c r="H432" s="216">
        <v>144.80000000000001</v>
      </c>
      <c r="I432" s="217"/>
      <c r="J432" s="218">
        <f>ROUND(I432*H432,2)</f>
        <v>0</v>
      </c>
      <c r="K432" s="214" t="s">
        <v>127</v>
      </c>
      <c r="L432" s="45"/>
      <c r="M432" s="219" t="s">
        <v>1</v>
      </c>
      <c r="N432" s="220" t="s">
        <v>40</v>
      </c>
      <c r="O432" s="92"/>
      <c r="P432" s="221">
        <f>O432*H432</f>
        <v>0</v>
      </c>
      <c r="Q432" s="221">
        <v>2.4232000000000001E-05</v>
      </c>
      <c r="R432" s="221">
        <f>Q432*H432</f>
        <v>0.0035087936000000003</v>
      </c>
      <c r="S432" s="221">
        <v>0</v>
      </c>
      <c r="T432" s="222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3" t="s">
        <v>219</v>
      </c>
      <c r="AT432" s="223" t="s">
        <v>123</v>
      </c>
      <c r="AU432" s="223" t="s">
        <v>82</v>
      </c>
      <c r="AY432" s="18" t="s">
        <v>120</v>
      </c>
      <c r="BE432" s="224">
        <f>IF(N432="základní",J432,0)</f>
        <v>0</v>
      </c>
      <c r="BF432" s="224">
        <f>IF(N432="snížená",J432,0)</f>
        <v>0</v>
      </c>
      <c r="BG432" s="224">
        <f>IF(N432="zákl. přenesená",J432,0)</f>
        <v>0</v>
      </c>
      <c r="BH432" s="224">
        <f>IF(N432="sníž. přenesená",J432,0)</f>
        <v>0</v>
      </c>
      <c r="BI432" s="224">
        <f>IF(N432="nulová",J432,0)</f>
        <v>0</v>
      </c>
      <c r="BJ432" s="18" t="s">
        <v>80</v>
      </c>
      <c r="BK432" s="224">
        <f>ROUND(I432*H432,2)</f>
        <v>0</v>
      </c>
      <c r="BL432" s="18" t="s">
        <v>219</v>
      </c>
      <c r="BM432" s="223" t="s">
        <v>604</v>
      </c>
    </row>
    <row r="433" s="2" customFormat="1">
      <c r="A433" s="39"/>
      <c r="B433" s="40"/>
      <c r="C433" s="41"/>
      <c r="D433" s="225" t="s">
        <v>130</v>
      </c>
      <c r="E433" s="41"/>
      <c r="F433" s="226" t="s">
        <v>605</v>
      </c>
      <c r="G433" s="41"/>
      <c r="H433" s="41"/>
      <c r="I433" s="227"/>
      <c r="J433" s="41"/>
      <c r="K433" s="41"/>
      <c r="L433" s="45"/>
      <c r="M433" s="228"/>
      <c r="N433" s="229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130</v>
      </c>
      <c r="AU433" s="18" t="s">
        <v>82</v>
      </c>
    </row>
    <row r="434" s="13" customFormat="1">
      <c r="A434" s="13"/>
      <c r="B434" s="230"/>
      <c r="C434" s="231"/>
      <c r="D434" s="232" t="s">
        <v>132</v>
      </c>
      <c r="E434" s="233" t="s">
        <v>1</v>
      </c>
      <c r="F434" s="234" t="s">
        <v>606</v>
      </c>
      <c r="G434" s="231"/>
      <c r="H434" s="233" t="s">
        <v>1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0" t="s">
        <v>132</v>
      </c>
      <c r="AU434" s="240" t="s">
        <v>82</v>
      </c>
      <c r="AV434" s="13" t="s">
        <v>80</v>
      </c>
      <c r="AW434" s="13" t="s">
        <v>32</v>
      </c>
      <c r="AX434" s="13" t="s">
        <v>75</v>
      </c>
      <c r="AY434" s="240" t="s">
        <v>120</v>
      </c>
    </row>
    <row r="435" s="14" customFormat="1">
      <c r="A435" s="14"/>
      <c r="B435" s="241"/>
      <c r="C435" s="242"/>
      <c r="D435" s="232" t="s">
        <v>132</v>
      </c>
      <c r="E435" s="243" t="s">
        <v>1</v>
      </c>
      <c r="F435" s="244" t="s">
        <v>607</v>
      </c>
      <c r="G435" s="242"/>
      <c r="H435" s="245">
        <v>4</v>
      </c>
      <c r="I435" s="246"/>
      <c r="J435" s="242"/>
      <c r="K435" s="242"/>
      <c r="L435" s="247"/>
      <c r="M435" s="248"/>
      <c r="N435" s="249"/>
      <c r="O435" s="249"/>
      <c r="P435" s="249"/>
      <c r="Q435" s="249"/>
      <c r="R435" s="249"/>
      <c r="S435" s="249"/>
      <c r="T435" s="25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1" t="s">
        <v>132</v>
      </c>
      <c r="AU435" s="251" t="s">
        <v>82</v>
      </c>
      <c r="AV435" s="14" t="s">
        <v>82</v>
      </c>
      <c r="AW435" s="14" t="s">
        <v>32</v>
      </c>
      <c r="AX435" s="14" t="s">
        <v>75</v>
      </c>
      <c r="AY435" s="251" t="s">
        <v>120</v>
      </c>
    </row>
    <row r="436" s="14" customFormat="1">
      <c r="A436" s="14"/>
      <c r="B436" s="241"/>
      <c r="C436" s="242"/>
      <c r="D436" s="232" t="s">
        <v>132</v>
      </c>
      <c r="E436" s="243" t="s">
        <v>1</v>
      </c>
      <c r="F436" s="244" t="s">
        <v>608</v>
      </c>
      <c r="G436" s="242"/>
      <c r="H436" s="245">
        <v>5.2999999999999998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1" t="s">
        <v>132</v>
      </c>
      <c r="AU436" s="251" t="s">
        <v>82</v>
      </c>
      <c r="AV436" s="14" t="s">
        <v>82</v>
      </c>
      <c r="AW436" s="14" t="s">
        <v>32</v>
      </c>
      <c r="AX436" s="14" t="s">
        <v>75</v>
      </c>
      <c r="AY436" s="251" t="s">
        <v>120</v>
      </c>
    </row>
    <row r="437" s="15" customFormat="1">
      <c r="A437" s="15"/>
      <c r="B437" s="252"/>
      <c r="C437" s="253"/>
      <c r="D437" s="232" t="s">
        <v>132</v>
      </c>
      <c r="E437" s="254" t="s">
        <v>1</v>
      </c>
      <c r="F437" s="255" t="s">
        <v>135</v>
      </c>
      <c r="G437" s="253"/>
      <c r="H437" s="256">
        <v>9.3000000000000007</v>
      </c>
      <c r="I437" s="257"/>
      <c r="J437" s="253"/>
      <c r="K437" s="253"/>
      <c r="L437" s="258"/>
      <c r="M437" s="259"/>
      <c r="N437" s="260"/>
      <c r="O437" s="260"/>
      <c r="P437" s="260"/>
      <c r="Q437" s="260"/>
      <c r="R437" s="260"/>
      <c r="S437" s="260"/>
      <c r="T437" s="261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2" t="s">
        <v>132</v>
      </c>
      <c r="AU437" s="262" t="s">
        <v>82</v>
      </c>
      <c r="AV437" s="15" t="s">
        <v>136</v>
      </c>
      <c r="AW437" s="15" t="s">
        <v>32</v>
      </c>
      <c r="AX437" s="15" t="s">
        <v>75</v>
      </c>
      <c r="AY437" s="262" t="s">
        <v>120</v>
      </c>
    </row>
    <row r="438" s="13" customFormat="1">
      <c r="A438" s="13"/>
      <c r="B438" s="230"/>
      <c r="C438" s="231"/>
      <c r="D438" s="232" t="s">
        <v>132</v>
      </c>
      <c r="E438" s="233" t="s">
        <v>1</v>
      </c>
      <c r="F438" s="234" t="s">
        <v>609</v>
      </c>
      <c r="G438" s="231"/>
      <c r="H438" s="233" t="s">
        <v>1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0" t="s">
        <v>132</v>
      </c>
      <c r="AU438" s="240" t="s">
        <v>82</v>
      </c>
      <c r="AV438" s="13" t="s">
        <v>80</v>
      </c>
      <c r="AW438" s="13" t="s">
        <v>32</v>
      </c>
      <c r="AX438" s="13" t="s">
        <v>75</v>
      </c>
      <c r="AY438" s="240" t="s">
        <v>120</v>
      </c>
    </row>
    <row r="439" s="14" customFormat="1">
      <c r="A439" s="14"/>
      <c r="B439" s="241"/>
      <c r="C439" s="242"/>
      <c r="D439" s="232" t="s">
        <v>132</v>
      </c>
      <c r="E439" s="243" t="s">
        <v>1</v>
      </c>
      <c r="F439" s="244" t="s">
        <v>610</v>
      </c>
      <c r="G439" s="242"/>
      <c r="H439" s="245">
        <v>3.2999999999999998</v>
      </c>
      <c r="I439" s="246"/>
      <c r="J439" s="242"/>
      <c r="K439" s="242"/>
      <c r="L439" s="247"/>
      <c r="M439" s="248"/>
      <c r="N439" s="249"/>
      <c r="O439" s="249"/>
      <c r="P439" s="249"/>
      <c r="Q439" s="249"/>
      <c r="R439" s="249"/>
      <c r="S439" s="249"/>
      <c r="T439" s="25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1" t="s">
        <v>132</v>
      </c>
      <c r="AU439" s="251" t="s">
        <v>82</v>
      </c>
      <c r="AV439" s="14" t="s">
        <v>82</v>
      </c>
      <c r="AW439" s="14" t="s">
        <v>32</v>
      </c>
      <c r="AX439" s="14" t="s">
        <v>75</v>
      </c>
      <c r="AY439" s="251" t="s">
        <v>120</v>
      </c>
    </row>
    <row r="440" s="15" customFormat="1">
      <c r="A440" s="15"/>
      <c r="B440" s="252"/>
      <c r="C440" s="253"/>
      <c r="D440" s="232" t="s">
        <v>132</v>
      </c>
      <c r="E440" s="254" t="s">
        <v>1</v>
      </c>
      <c r="F440" s="255" t="s">
        <v>135</v>
      </c>
      <c r="G440" s="253"/>
      <c r="H440" s="256">
        <v>3.2999999999999998</v>
      </c>
      <c r="I440" s="257"/>
      <c r="J440" s="253"/>
      <c r="K440" s="253"/>
      <c r="L440" s="258"/>
      <c r="M440" s="259"/>
      <c r="N440" s="260"/>
      <c r="O440" s="260"/>
      <c r="P440" s="260"/>
      <c r="Q440" s="260"/>
      <c r="R440" s="260"/>
      <c r="S440" s="260"/>
      <c r="T440" s="26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2" t="s">
        <v>132</v>
      </c>
      <c r="AU440" s="262" t="s">
        <v>82</v>
      </c>
      <c r="AV440" s="15" t="s">
        <v>136</v>
      </c>
      <c r="AW440" s="15" t="s">
        <v>32</v>
      </c>
      <c r="AX440" s="15" t="s">
        <v>75</v>
      </c>
      <c r="AY440" s="262" t="s">
        <v>120</v>
      </c>
    </row>
    <row r="441" s="13" customFormat="1">
      <c r="A441" s="13"/>
      <c r="B441" s="230"/>
      <c r="C441" s="231"/>
      <c r="D441" s="232" t="s">
        <v>132</v>
      </c>
      <c r="E441" s="233" t="s">
        <v>1</v>
      </c>
      <c r="F441" s="234" t="s">
        <v>611</v>
      </c>
      <c r="G441" s="231"/>
      <c r="H441" s="233" t="s">
        <v>1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0" t="s">
        <v>132</v>
      </c>
      <c r="AU441" s="240" t="s">
        <v>82</v>
      </c>
      <c r="AV441" s="13" t="s">
        <v>80</v>
      </c>
      <c r="AW441" s="13" t="s">
        <v>32</v>
      </c>
      <c r="AX441" s="13" t="s">
        <v>75</v>
      </c>
      <c r="AY441" s="240" t="s">
        <v>120</v>
      </c>
    </row>
    <row r="442" s="14" customFormat="1">
      <c r="A442" s="14"/>
      <c r="B442" s="241"/>
      <c r="C442" s="242"/>
      <c r="D442" s="232" t="s">
        <v>132</v>
      </c>
      <c r="E442" s="243" t="s">
        <v>1</v>
      </c>
      <c r="F442" s="244" t="s">
        <v>610</v>
      </c>
      <c r="G442" s="242"/>
      <c r="H442" s="245">
        <v>3.2999999999999998</v>
      </c>
      <c r="I442" s="246"/>
      <c r="J442" s="242"/>
      <c r="K442" s="242"/>
      <c r="L442" s="247"/>
      <c r="M442" s="248"/>
      <c r="N442" s="249"/>
      <c r="O442" s="249"/>
      <c r="P442" s="249"/>
      <c r="Q442" s="249"/>
      <c r="R442" s="249"/>
      <c r="S442" s="249"/>
      <c r="T442" s="25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1" t="s">
        <v>132</v>
      </c>
      <c r="AU442" s="251" t="s">
        <v>82</v>
      </c>
      <c r="AV442" s="14" t="s">
        <v>82</v>
      </c>
      <c r="AW442" s="14" t="s">
        <v>32</v>
      </c>
      <c r="AX442" s="14" t="s">
        <v>75</v>
      </c>
      <c r="AY442" s="251" t="s">
        <v>120</v>
      </c>
    </row>
    <row r="443" s="15" customFormat="1">
      <c r="A443" s="15"/>
      <c r="B443" s="252"/>
      <c r="C443" s="253"/>
      <c r="D443" s="232" t="s">
        <v>132</v>
      </c>
      <c r="E443" s="254" t="s">
        <v>1</v>
      </c>
      <c r="F443" s="255" t="s">
        <v>135</v>
      </c>
      <c r="G443" s="253"/>
      <c r="H443" s="256">
        <v>3.2999999999999998</v>
      </c>
      <c r="I443" s="257"/>
      <c r="J443" s="253"/>
      <c r="K443" s="253"/>
      <c r="L443" s="258"/>
      <c r="M443" s="259"/>
      <c r="N443" s="260"/>
      <c r="O443" s="260"/>
      <c r="P443" s="260"/>
      <c r="Q443" s="260"/>
      <c r="R443" s="260"/>
      <c r="S443" s="260"/>
      <c r="T443" s="261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2" t="s">
        <v>132</v>
      </c>
      <c r="AU443" s="262" t="s">
        <v>82</v>
      </c>
      <c r="AV443" s="15" t="s">
        <v>136</v>
      </c>
      <c r="AW443" s="15" t="s">
        <v>32</v>
      </c>
      <c r="AX443" s="15" t="s">
        <v>75</v>
      </c>
      <c r="AY443" s="262" t="s">
        <v>120</v>
      </c>
    </row>
    <row r="444" s="13" customFormat="1">
      <c r="A444" s="13"/>
      <c r="B444" s="230"/>
      <c r="C444" s="231"/>
      <c r="D444" s="232" t="s">
        <v>132</v>
      </c>
      <c r="E444" s="233" t="s">
        <v>1</v>
      </c>
      <c r="F444" s="234" t="s">
        <v>499</v>
      </c>
      <c r="G444" s="231"/>
      <c r="H444" s="233" t="s">
        <v>1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0" t="s">
        <v>132</v>
      </c>
      <c r="AU444" s="240" t="s">
        <v>82</v>
      </c>
      <c r="AV444" s="13" t="s">
        <v>80</v>
      </c>
      <c r="AW444" s="13" t="s">
        <v>32</v>
      </c>
      <c r="AX444" s="13" t="s">
        <v>75</v>
      </c>
      <c r="AY444" s="240" t="s">
        <v>120</v>
      </c>
    </row>
    <row r="445" s="14" customFormat="1">
      <c r="A445" s="14"/>
      <c r="B445" s="241"/>
      <c r="C445" s="242"/>
      <c r="D445" s="232" t="s">
        <v>132</v>
      </c>
      <c r="E445" s="243" t="s">
        <v>1</v>
      </c>
      <c r="F445" s="244" t="s">
        <v>612</v>
      </c>
      <c r="G445" s="242"/>
      <c r="H445" s="245">
        <v>67.5</v>
      </c>
      <c r="I445" s="246"/>
      <c r="J445" s="242"/>
      <c r="K445" s="242"/>
      <c r="L445" s="247"/>
      <c r="M445" s="248"/>
      <c r="N445" s="249"/>
      <c r="O445" s="249"/>
      <c r="P445" s="249"/>
      <c r="Q445" s="249"/>
      <c r="R445" s="249"/>
      <c r="S445" s="249"/>
      <c r="T445" s="25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1" t="s">
        <v>132</v>
      </c>
      <c r="AU445" s="251" t="s">
        <v>82</v>
      </c>
      <c r="AV445" s="14" t="s">
        <v>82</v>
      </c>
      <c r="AW445" s="14" t="s">
        <v>32</v>
      </c>
      <c r="AX445" s="14" t="s">
        <v>75</v>
      </c>
      <c r="AY445" s="251" t="s">
        <v>120</v>
      </c>
    </row>
    <row r="446" s="14" customFormat="1">
      <c r="A446" s="14"/>
      <c r="B446" s="241"/>
      <c r="C446" s="242"/>
      <c r="D446" s="232" t="s">
        <v>132</v>
      </c>
      <c r="E446" s="243" t="s">
        <v>1</v>
      </c>
      <c r="F446" s="244" t="s">
        <v>613</v>
      </c>
      <c r="G446" s="242"/>
      <c r="H446" s="245">
        <v>7.2000000000000002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1" t="s">
        <v>132</v>
      </c>
      <c r="AU446" s="251" t="s">
        <v>82</v>
      </c>
      <c r="AV446" s="14" t="s">
        <v>82</v>
      </c>
      <c r="AW446" s="14" t="s">
        <v>32</v>
      </c>
      <c r="AX446" s="14" t="s">
        <v>75</v>
      </c>
      <c r="AY446" s="251" t="s">
        <v>120</v>
      </c>
    </row>
    <row r="447" s="15" customFormat="1">
      <c r="A447" s="15"/>
      <c r="B447" s="252"/>
      <c r="C447" s="253"/>
      <c r="D447" s="232" t="s">
        <v>132</v>
      </c>
      <c r="E447" s="254" t="s">
        <v>1</v>
      </c>
      <c r="F447" s="255" t="s">
        <v>135</v>
      </c>
      <c r="G447" s="253"/>
      <c r="H447" s="256">
        <v>74.700000000000003</v>
      </c>
      <c r="I447" s="257"/>
      <c r="J447" s="253"/>
      <c r="K447" s="253"/>
      <c r="L447" s="258"/>
      <c r="M447" s="259"/>
      <c r="N447" s="260"/>
      <c r="O447" s="260"/>
      <c r="P447" s="260"/>
      <c r="Q447" s="260"/>
      <c r="R447" s="260"/>
      <c r="S447" s="260"/>
      <c r="T447" s="261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2" t="s">
        <v>132</v>
      </c>
      <c r="AU447" s="262" t="s">
        <v>82</v>
      </c>
      <c r="AV447" s="15" t="s">
        <v>136</v>
      </c>
      <c r="AW447" s="15" t="s">
        <v>32</v>
      </c>
      <c r="AX447" s="15" t="s">
        <v>75</v>
      </c>
      <c r="AY447" s="262" t="s">
        <v>120</v>
      </c>
    </row>
    <row r="448" s="13" customFormat="1">
      <c r="A448" s="13"/>
      <c r="B448" s="230"/>
      <c r="C448" s="231"/>
      <c r="D448" s="232" t="s">
        <v>132</v>
      </c>
      <c r="E448" s="233" t="s">
        <v>1</v>
      </c>
      <c r="F448" s="234" t="s">
        <v>490</v>
      </c>
      <c r="G448" s="231"/>
      <c r="H448" s="233" t="s">
        <v>1</v>
      </c>
      <c r="I448" s="235"/>
      <c r="J448" s="231"/>
      <c r="K448" s="231"/>
      <c r="L448" s="236"/>
      <c r="M448" s="237"/>
      <c r="N448" s="238"/>
      <c r="O448" s="238"/>
      <c r="P448" s="238"/>
      <c r="Q448" s="238"/>
      <c r="R448" s="238"/>
      <c r="S448" s="238"/>
      <c r="T448" s="23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0" t="s">
        <v>132</v>
      </c>
      <c r="AU448" s="240" t="s">
        <v>82</v>
      </c>
      <c r="AV448" s="13" t="s">
        <v>80</v>
      </c>
      <c r="AW448" s="13" t="s">
        <v>32</v>
      </c>
      <c r="AX448" s="13" t="s">
        <v>75</v>
      </c>
      <c r="AY448" s="240" t="s">
        <v>120</v>
      </c>
    </row>
    <row r="449" s="14" customFormat="1">
      <c r="A449" s="14"/>
      <c r="B449" s="241"/>
      <c r="C449" s="242"/>
      <c r="D449" s="232" t="s">
        <v>132</v>
      </c>
      <c r="E449" s="243" t="s">
        <v>1</v>
      </c>
      <c r="F449" s="244" t="s">
        <v>614</v>
      </c>
      <c r="G449" s="242"/>
      <c r="H449" s="245">
        <v>7.4240000000000004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1" t="s">
        <v>132</v>
      </c>
      <c r="AU449" s="251" t="s">
        <v>82</v>
      </c>
      <c r="AV449" s="14" t="s">
        <v>82</v>
      </c>
      <c r="AW449" s="14" t="s">
        <v>32</v>
      </c>
      <c r="AX449" s="14" t="s">
        <v>75</v>
      </c>
      <c r="AY449" s="251" t="s">
        <v>120</v>
      </c>
    </row>
    <row r="450" s="14" customFormat="1">
      <c r="A450" s="14"/>
      <c r="B450" s="241"/>
      <c r="C450" s="242"/>
      <c r="D450" s="232" t="s">
        <v>132</v>
      </c>
      <c r="E450" s="243" t="s">
        <v>1</v>
      </c>
      <c r="F450" s="244" t="s">
        <v>615</v>
      </c>
      <c r="G450" s="242"/>
      <c r="H450" s="245">
        <v>14.592000000000001</v>
      </c>
      <c r="I450" s="246"/>
      <c r="J450" s="242"/>
      <c r="K450" s="242"/>
      <c r="L450" s="247"/>
      <c r="M450" s="248"/>
      <c r="N450" s="249"/>
      <c r="O450" s="249"/>
      <c r="P450" s="249"/>
      <c r="Q450" s="249"/>
      <c r="R450" s="249"/>
      <c r="S450" s="249"/>
      <c r="T450" s="25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1" t="s">
        <v>132</v>
      </c>
      <c r="AU450" s="251" t="s">
        <v>82</v>
      </c>
      <c r="AV450" s="14" t="s">
        <v>82</v>
      </c>
      <c r="AW450" s="14" t="s">
        <v>32</v>
      </c>
      <c r="AX450" s="14" t="s">
        <v>75</v>
      </c>
      <c r="AY450" s="251" t="s">
        <v>120</v>
      </c>
    </row>
    <row r="451" s="14" customFormat="1">
      <c r="A451" s="14"/>
      <c r="B451" s="241"/>
      <c r="C451" s="242"/>
      <c r="D451" s="232" t="s">
        <v>132</v>
      </c>
      <c r="E451" s="243" t="s">
        <v>1</v>
      </c>
      <c r="F451" s="244" t="s">
        <v>616</v>
      </c>
      <c r="G451" s="242"/>
      <c r="H451" s="245">
        <v>3.3839999999999999</v>
      </c>
      <c r="I451" s="246"/>
      <c r="J451" s="242"/>
      <c r="K451" s="242"/>
      <c r="L451" s="247"/>
      <c r="M451" s="248"/>
      <c r="N451" s="249"/>
      <c r="O451" s="249"/>
      <c r="P451" s="249"/>
      <c r="Q451" s="249"/>
      <c r="R451" s="249"/>
      <c r="S451" s="249"/>
      <c r="T451" s="25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1" t="s">
        <v>132</v>
      </c>
      <c r="AU451" s="251" t="s">
        <v>82</v>
      </c>
      <c r="AV451" s="14" t="s">
        <v>82</v>
      </c>
      <c r="AW451" s="14" t="s">
        <v>32</v>
      </c>
      <c r="AX451" s="14" t="s">
        <v>75</v>
      </c>
      <c r="AY451" s="251" t="s">
        <v>120</v>
      </c>
    </row>
    <row r="452" s="15" customFormat="1">
      <c r="A452" s="15"/>
      <c r="B452" s="252"/>
      <c r="C452" s="253"/>
      <c r="D452" s="232" t="s">
        <v>132</v>
      </c>
      <c r="E452" s="254" t="s">
        <v>1</v>
      </c>
      <c r="F452" s="255" t="s">
        <v>135</v>
      </c>
      <c r="G452" s="253"/>
      <c r="H452" s="256">
        <v>25.399999999999999</v>
      </c>
      <c r="I452" s="257"/>
      <c r="J452" s="253"/>
      <c r="K452" s="253"/>
      <c r="L452" s="258"/>
      <c r="M452" s="259"/>
      <c r="N452" s="260"/>
      <c r="O452" s="260"/>
      <c r="P452" s="260"/>
      <c r="Q452" s="260"/>
      <c r="R452" s="260"/>
      <c r="S452" s="260"/>
      <c r="T452" s="261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2" t="s">
        <v>132</v>
      </c>
      <c r="AU452" s="262" t="s">
        <v>82</v>
      </c>
      <c r="AV452" s="15" t="s">
        <v>136</v>
      </c>
      <c r="AW452" s="15" t="s">
        <v>32</v>
      </c>
      <c r="AX452" s="15" t="s">
        <v>75</v>
      </c>
      <c r="AY452" s="262" t="s">
        <v>120</v>
      </c>
    </row>
    <row r="453" s="13" customFormat="1">
      <c r="A453" s="13"/>
      <c r="B453" s="230"/>
      <c r="C453" s="231"/>
      <c r="D453" s="232" t="s">
        <v>132</v>
      </c>
      <c r="E453" s="233" t="s">
        <v>1</v>
      </c>
      <c r="F453" s="234" t="s">
        <v>617</v>
      </c>
      <c r="G453" s="231"/>
      <c r="H453" s="233" t="s">
        <v>1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0" t="s">
        <v>132</v>
      </c>
      <c r="AU453" s="240" t="s">
        <v>82</v>
      </c>
      <c r="AV453" s="13" t="s">
        <v>80</v>
      </c>
      <c r="AW453" s="13" t="s">
        <v>32</v>
      </c>
      <c r="AX453" s="13" t="s">
        <v>75</v>
      </c>
      <c r="AY453" s="240" t="s">
        <v>120</v>
      </c>
    </row>
    <row r="454" s="14" customFormat="1">
      <c r="A454" s="14"/>
      <c r="B454" s="241"/>
      <c r="C454" s="242"/>
      <c r="D454" s="232" t="s">
        <v>132</v>
      </c>
      <c r="E454" s="243" t="s">
        <v>1</v>
      </c>
      <c r="F454" s="244" t="s">
        <v>618</v>
      </c>
      <c r="G454" s="242"/>
      <c r="H454" s="245">
        <v>3.2999999999999998</v>
      </c>
      <c r="I454" s="246"/>
      <c r="J454" s="242"/>
      <c r="K454" s="242"/>
      <c r="L454" s="247"/>
      <c r="M454" s="248"/>
      <c r="N454" s="249"/>
      <c r="O454" s="249"/>
      <c r="P454" s="249"/>
      <c r="Q454" s="249"/>
      <c r="R454" s="249"/>
      <c r="S454" s="249"/>
      <c r="T454" s="25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1" t="s">
        <v>132</v>
      </c>
      <c r="AU454" s="251" t="s">
        <v>82</v>
      </c>
      <c r="AV454" s="14" t="s">
        <v>82</v>
      </c>
      <c r="AW454" s="14" t="s">
        <v>32</v>
      </c>
      <c r="AX454" s="14" t="s">
        <v>75</v>
      </c>
      <c r="AY454" s="251" t="s">
        <v>120</v>
      </c>
    </row>
    <row r="455" s="15" customFormat="1">
      <c r="A455" s="15"/>
      <c r="B455" s="252"/>
      <c r="C455" s="253"/>
      <c r="D455" s="232" t="s">
        <v>132</v>
      </c>
      <c r="E455" s="254" t="s">
        <v>1</v>
      </c>
      <c r="F455" s="255" t="s">
        <v>135</v>
      </c>
      <c r="G455" s="253"/>
      <c r="H455" s="256">
        <v>3.2999999999999998</v>
      </c>
      <c r="I455" s="257"/>
      <c r="J455" s="253"/>
      <c r="K455" s="253"/>
      <c r="L455" s="258"/>
      <c r="M455" s="259"/>
      <c r="N455" s="260"/>
      <c r="O455" s="260"/>
      <c r="P455" s="260"/>
      <c r="Q455" s="260"/>
      <c r="R455" s="260"/>
      <c r="S455" s="260"/>
      <c r="T455" s="261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2" t="s">
        <v>132</v>
      </c>
      <c r="AU455" s="262" t="s">
        <v>82</v>
      </c>
      <c r="AV455" s="15" t="s">
        <v>136</v>
      </c>
      <c r="AW455" s="15" t="s">
        <v>32</v>
      </c>
      <c r="AX455" s="15" t="s">
        <v>75</v>
      </c>
      <c r="AY455" s="262" t="s">
        <v>120</v>
      </c>
    </row>
    <row r="456" s="13" customFormat="1">
      <c r="A456" s="13"/>
      <c r="B456" s="230"/>
      <c r="C456" s="231"/>
      <c r="D456" s="232" t="s">
        <v>132</v>
      </c>
      <c r="E456" s="233" t="s">
        <v>1</v>
      </c>
      <c r="F456" s="234" t="s">
        <v>619</v>
      </c>
      <c r="G456" s="231"/>
      <c r="H456" s="233" t="s">
        <v>1</v>
      </c>
      <c r="I456" s="235"/>
      <c r="J456" s="231"/>
      <c r="K456" s="231"/>
      <c r="L456" s="236"/>
      <c r="M456" s="237"/>
      <c r="N456" s="238"/>
      <c r="O456" s="238"/>
      <c r="P456" s="238"/>
      <c r="Q456" s="238"/>
      <c r="R456" s="238"/>
      <c r="S456" s="238"/>
      <c r="T456" s="23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0" t="s">
        <v>132</v>
      </c>
      <c r="AU456" s="240" t="s">
        <v>82</v>
      </c>
      <c r="AV456" s="13" t="s">
        <v>80</v>
      </c>
      <c r="AW456" s="13" t="s">
        <v>32</v>
      </c>
      <c r="AX456" s="13" t="s">
        <v>75</v>
      </c>
      <c r="AY456" s="240" t="s">
        <v>120</v>
      </c>
    </row>
    <row r="457" s="14" customFormat="1">
      <c r="A457" s="14"/>
      <c r="B457" s="241"/>
      <c r="C457" s="242"/>
      <c r="D457" s="232" t="s">
        <v>132</v>
      </c>
      <c r="E457" s="243" t="s">
        <v>1</v>
      </c>
      <c r="F457" s="244" t="s">
        <v>620</v>
      </c>
      <c r="G457" s="242"/>
      <c r="H457" s="245">
        <v>21</v>
      </c>
      <c r="I457" s="246"/>
      <c r="J457" s="242"/>
      <c r="K457" s="242"/>
      <c r="L457" s="247"/>
      <c r="M457" s="248"/>
      <c r="N457" s="249"/>
      <c r="O457" s="249"/>
      <c r="P457" s="249"/>
      <c r="Q457" s="249"/>
      <c r="R457" s="249"/>
      <c r="S457" s="249"/>
      <c r="T457" s="25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1" t="s">
        <v>132</v>
      </c>
      <c r="AU457" s="251" t="s">
        <v>82</v>
      </c>
      <c r="AV457" s="14" t="s">
        <v>82</v>
      </c>
      <c r="AW457" s="14" t="s">
        <v>32</v>
      </c>
      <c r="AX457" s="14" t="s">
        <v>75</v>
      </c>
      <c r="AY457" s="251" t="s">
        <v>120</v>
      </c>
    </row>
    <row r="458" s="15" customFormat="1">
      <c r="A458" s="15"/>
      <c r="B458" s="252"/>
      <c r="C458" s="253"/>
      <c r="D458" s="232" t="s">
        <v>132</v>
      </c>
      <c r="E458" s="254" t="s">
        <v>1</v>
      </c>
      <c r="F458" s="255" t="s">
        <v>135</v>
      </c>
      <c r="G458" s="253"/>
      <c r="H458" s="256">
        <v>21</v>
      </c>
      <c r="I458" s="257"/>
      <c r="J458" s="253"/>
      <c r="K458" s="253"/>
      <c r="L458" s="258"/>
      <c r="M458" s="259"/>
      <c r="N458" s="260"/>
      <c r="O458" s="260"/>
      <c r="P458" s="260"/>
      <c r="Q458" s="260"/>
      <c r="R458" s="260"/>
      <c r="S458" s="260"/>
      <c r="T458" s="261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2" t="s">
        <v>132</v>
      </c>
      <c r="AU458" s="262" t="s">
        <v>82</v>
      </c>
      <c r="AV458" s="15" t="s">
        <v>136</v>
      </c>
      <c r="AW458" s="15" t="s">
        <v>32</v>
      </c>
      <c r="AX458" s="15" t="s">
        <v>75</v>
      </c>
      <c r="AY458" s="262" t="s">
        <v>120</v>
      </c>
    </row>
    <row r="459" s="13" customFormat="1">
      <c r="A459" s="13"/>
      <c r="B459" s="230"/>
      <c r="C459" s="231"/>
      <c r="D459" s="232" t="s">
        <v>132</v>
      </c>
      <c r="E459" s="233" t="s">
        <v>1</v>
      </c>
      <c r="F459" s="234" t="s">
        <v>621</v>
      </c>
      <c r="G459" s="231"/>
      <c r="H459" s="233" t="s">
        <v>1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0" t="s">
        <v>132</v>
      </c>
      <c r="AU459" s="240" t="s">
        <v>82</v>
      </c>
      <c r="AV459" s="13" t="s">
        <v>80</v>
      </c>
      <c r="AW459" s="13" t="s">
        <v>32</v>
      </c>
      <c r="AX459" s="13" t="s">
        <v>75</v>
      </c>
      <c r="AY459" s="240" t="s">
        <v>120</v>
      </c>
    </row>
    <row r="460" s="14" customFormat="1">
      <c r="A460" s="14"/>
      <c r="B460" s="241"/>
      <c r="C460" s="242"/>
      <c r="D460" s="232" t="s">
        <v>132</v>
      </c>
      <c r="E460" s="243" t="s">
        <v>1</v>
      </c>
      <c r="F460" s="244" t="s">
        <v>622</v>
      </c>
      <c r="G460" s="242"/>
      <c r="H460" s="245">
        <v>4.5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1" t="s">
        <v>132</v>
      </c>
      <c r="AU460" s="251" t="s">
        <v>82</v>
      </c>
      <c r="AV460" s="14" t="s">
        <v>82</v>
      </c>
      <c r="AW460" s="14" t="s">
        <v>32</v>
      </c>
      <c r="AX460" s="14" t="s">
        <v>75</v>
      </c>
      <c r="AY460" s="251" t="s">
        <v>120</v>
      </c>
    </row>
    <row r="461" s="15" customFormat="1">
      <c r="A461" s="15"/>
      <c r="B461" s="252"/>
      <c r="C461" s="253"/>
      <c r="D461" s="232" t="s">
        <v>132</v>
      </c>
      <c r="E461" s="254" t="s">
        <v>1</v>
      </c>
      <c r="F461" s="255" t="s">
        <v>135</v>
      </c>
      <c r="G461" s="253"/>
      <c r="H461" s="256">
        <v>4.5</v>
      </c>
      <c r="I461" s="257"/>
      <c r="J461" s="253"/>
      <c r="K461" s="253"/>
      <c r="L461" s="258"/>
      <c r="M461" s="259"/>
      <c r="N461" s="260"/>
      <c r="O461" s="260"/>
      <c r="P461" s="260"/>
      <c r="Q461" s="260"/>
      <c r="R461" s="260"/>
      <c r="S461" s="260"/>
      <c r="T461" s="261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2" t="s">
        <v>132</v>
      </c>
      <c r="AU461" s="262" t="s">
        <v>82</v>
      </c>
      <c r="AV461" s="15" t="s">
        <v>136</v>
      </c>
      <c r="AW461" s="15" t="s">
        <v>32</v>
      </c>
      <c r="AX461" s="15" t="s">
        <v>75</v>
      </c>
      <c r="AY461" s="262" t="s">
        <v>120</v>
      </c>
    </row>
    <row r="462" s="16" customFormat="1">
      <c r="A462" s="16"/>
      <c r="B462" s="263"/>
      <c r="C462" s="264"/>
      <c r="D462" s="232" t="s">
        <v>132</v>
      </c>
      <c r="E462" s="265" t="s">
        <v>1</v>
      </c>
      <c r="F462" s="266" t="s">
        <v>137</v>
      </c>
      <c r="G462" s="264"/>
      <c r="H462" s="267">
        <v>144.80000000000001</v>
      </c>
      <c r="I462" s="268"/>
      <c r="J462" s="264"/>
      <c r="K462" s="264"/>
      <c r="L462" s="269"/>
      <c r="M462" s="270"/>
      <c r="N462" s="271"/>
      <c r="O462" s="271"/>
      <c r="P462" s="271"/>
      <c r="Q462" s="271"/>
      <c r="R462" s="271"/>
      <c r="S462" s="271"/>
      <c r="T462" s="272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73" t="s">
        <v>132</v>
      </c>
      <c r="AU462" s="273" t="s">
        <v>82</v>
      </c>
      <c r="AV462" s="16" t="s">
        <v>128</v>
      </c>
      <c r="AW462" s="16" t="s">
        <v>32</v>
      </c>
      <c r="AX462" s="16" t="s">
        <v>80</v>
      </c>
      <c r="AY462" s="273" t="s">
        <v>120</v>
      </c>
    </row>
    <row r="463" s="2" customFormat="1" ht="24.15" customHeight="1">
      <c r="A463" s="39"/>
      <c r="B463" s="40"/>
      <c r="C463" s="212" t="s">
        <v>623</v>
      </c>
      <c r="D463" s="212" t="s">
        <v>123</v>
      </c>
      <c r="E463" s="213" t="s">
        <v>624</v>
      </c>
      <c r="F463" s="214" t="s">
        <v>625</v>
      </c>
      <c r="G463" s="215" t="s">
        <v>126</v>
      </c>
      <c r="H463" s="216">
        <v>144.80000000000001</v>
      </c>
      <c r="I463" s="217"/>
      <c r="J463" s="218">
        <f>ROUND(I463*H463,2)</f>
        <v>0</v>
      </c>
      <c r="K463" s="214" t="s">
        <v>127</v>
      </c>
      <c r="L463" s="45"/>
      <c r="M463" s="219" t="s">
        <v>1</v>
      </c>
      <c r="N463" s="220" t="s">
        <v>40</v>
      </c>
      <c r="O463" s="92"/>
      <c r="P463" s="221">
        <f>O463*H463</f>
        <v>0</v>
      </c>
      <c r="Q463" s="221">
        <v>0.00014375</v>
      </c>
      <c r="R463" s="221">
        <f>Q463*H463</f>
        <v>0.020815</v>
      </c>
      <c r="S463" s="221">
        <v>0</v>
      </c>
      <c r="T463" s="222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3" t="s">
        <v>219</v>
      </c>
      <c r="AT463" s="223" t="s">
        <v>123</v>
      </c>
      <c r="AU463" s="223" t="s">
        <v>82</v>
      </c>
      <c r="AY463" s="18" t="s">
        <v>120</v>
      </c>
      <c r="BE463" s="224">
        <f>IF(N463="základní",J463,0)</f>
        <v>0</v>
      </c>
      <c r="BF463" s="224">
        <f>IF(N463="snížená",J463,0)</f>
        <v>0</v>
      </c>
      <c r="BG463" s="224">
        <f>IF(N463="zákl. přenesená",J463,0)</f>
        <v>0</v>
      </c>
      <c r="BH463" s="224">
        <f>IF(N463="sníž. přenesená",J463,0)</f>
        <v>0</v>
      </c>
      <c r="BI463" s="224">
        <f>IF(N463="nulová",J463,0)</f>
        <v>0</v>
      </c>
      <c r="BJ463" s="18" t="s">
        <v>80</v>
      </c>
      <c r="BK463" s="224">
        <f>ROUND(I463*H463,2)</f>
        <v>0</v>
      </c>
      <c r="BL463" s="18" t="s">
        <v>219</v>
      </c>
      <c r="BM463" s="223" t="s">
        <v>626</v>
      </c>
    </row>
    <row r="464" s="2" customFormat="1">
      <c r="A464" s="39"/>
      <c r="B464" s="40"/>
      <c r="C464" s="41"/>
      <c r="D464" s="225" t="s">
        <v>130</v>
      </c>
      <c r="E464" s="41"/>
      <c r="F464" s="226" t="s">
        <v>627</v>
      </c>
      <c r="G464" s="41"/>
      <c r="H464" s="41"/>
      <c r="I464" s="227"/>
      <c r="J464" s="41"/>
      <c r="K464" s="41"/>
      <c r="L464" s="45"/>
      <c r="M464" s="228"/>
      <c r="N464" s="229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130</v>
      </c>
      <c r="AU464" s="18" t="s">
        <v>82</v>
      </c>
    </row>
    <row r="465" s="2" customFormat="1" ht="24.15" customHeight="1">
      <c r="A465" s="39"/>
      <c r="B465" s="40"/>
      <c r="C465" s="212" t="s">
        <v>628</v>
      </c>
      <c r="D465" s="212" t="s">
        <v>123</v>
      </c>
      <c r="E465" s="213" t="s">
        <v>629</v>
      </c>
      <c r="F465" s="214" t="s">
        <v>630</v>
      </c>
      <c r="G465" s="215" t="s">
        <v>126</v>
      </c>
      <c r="H465" s="216">
        <v>144.80000000000001</v>
      </c>
      <c r="I465" s="217"/>
      <c r="J465" s="218">
        <f>ROUND(I465*H465,2)</f>
        <v>0</v>
      </c>
      <c r="K465" s="214" t="s">
        <v>127</v>
      </c>
      <c r="L465" s="45"/>
      <c r="M465" s="219" t="s">
        <v>1</v>
      </c>
      <c r="N465" s="220" t="s">
        <v>40</v>
      </c>
      <c r="O465" s="92"/>
      <c r="P465" s="221">
        <f>O465*H465</f>
        <v>0</v>
      </c>
      <c r="Q465" s="221">
        <v>0.00012305000000000001</v>
      </c>
      <c r="R465" s="221">
        <f>Q465*H465</f>
        <v>0.017817640000000003</v>
      </c>
      <c r="S465" s="221">
        <v>0</v>
      </c>
      <c r="T465" s="222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3" t="s">
        <v>219</v>
      </c>
      <c r="AT465" s="223" t="s">
        <v>123</v>
      </c>
      <c r="AU465" s="223" t="s">
        <v>82</v>
      </c>
      <c r="AY465" s="18" t="s">
        <v>120</v>
      </c>
      <c r="BE465" s="224">
        <f>IF(N465="základní",J465,0)</f>
        <v>0</v>
      </c>
      <c r="BF465" s="224">
        <f>IF(N465="snížená",J465,0)</f>
        <v>0</v>
      </c>
      <c r="BG465" s="224">
        <f>IF(N465="zákl. přenesená",J465,0)</f>
        <v>0</v>
      </c>
      <c r="BH465" s="224">
        <f>IF(N465="sníž. přenesená",J465,0)</f>
        <v>0</v>
      </c>
      <c r="BI465" s="224">
        <f>IF(N465="nulová",J465,0)</f>
        <v>0</v>
      </c>
      <c r="BJ465" s="18" t="s">
        <v>80</v>
      </c>
      <c r="BK465" s="224">
        <f>ROUND(I465*H465,2)</f>
        <v>0</v>
      </c>
      <c r="BL465" s="18" t="s">
        <v>219</v>
      </c>
      <c r="BM465" s="223" t="s">
        <v>631</v>
      </c>
    </row>
    <row r="466" s="2" customFormat="1">
      <c r="A466" s="39"/>
      <c r="B466" s="40"/>
      <c r="C466" s="41"/>
      <c r="D466" s="225" t="s">
        <v>130</v>
      </c>
      <c r="E466" s="41"/>
      <c r="F466" s="226" t="s">
        <v>632</v>
      </c>
      <c r="G466" s="41"/>
      <c r="H466" s="41"/>
      <c r="I466" s="227"/>
      <c r="J466" s="41"/>
      <c r="K466" s="41"/>
      <c r="L466" s="45"/>
      <c r="M466" s="228"/>
      <c r="N466" s="229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130</v>
      </c>
      <c r="AU466" s="18" t="s">
        <v>82</v>
      </c>
    </row>
    <row r="467" s="2" customFormat="1" ht="24.15" customHeight="1">
      <c r="A467" s="39"/>
      <c r="B467" s="40"/>
      <c r="C467" s="212" t="s">
        <v>633</v>
      </c>
      <c r="D467" s="212" t="s">
        <v>123</v>
      </c>
      <c r="E467" s="213" t="s">
        <v>634</v>
      </c>
      <c r="F467" s="214" t="s">
        <v>635</v>
      </c>
      <c r="G467" s="215" t="s">
        <v>126</v>
      </c>
      <c r="H467" s="216">
        <v>144.80000000000001</v>
      </c>
      <c r="I467" s="217"/>
      <c r="J467" s="218">
        <f>ROUND(I467*H467,2)</f>
        <v>0</v>
      </c>
      <c r="K467" s="214" t="s">
        <v>127</v>
      </c>
      <c r="L467" s="45"/>
      <c r="M467" s="219" t="s">
        <v>1</v>
      </c>
      <c r="N467" s="220" t="s">
        <v>40</v>
      </c>
      <c r="O467" s="92"/>
      <c r="P467" s="221">
        <f>O467*H467</f>
        <v>0</v>
      </c>
      <c r="Q467" s="221">
        <v>0.00012305000000000001</v>
      </c>
      <c r="R467" s="221">
        <f>Q467*H467</f>
        <v>0.017817640000000003</v>
      </c>
      <c r="S467" s="221">
        <v>0</v>
      </c>
      <c r="T467" s="222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3" t="s">
        <v>219</v>
      </c>
      <c r="AT467" s="223" t="s">
        <v>123</v>
      </c>
      <c r="AU467" s="223" t="s">
        <v>82</v>
      </c>
      <c r="AY467" s="18" t="s">
        <v>120</v>
      </c>
      <c r="BE467" s="224">
        <f>IF(N467="základní",J467,0)</f>
        <v>0</v>
      </c>
      <c r="BF467" s="224">
        <f>IF(N467="snížená",J467,0)</f>
        <v>0</v>
      </c>
      <c r="BG467" s="224">
        <f>IF(N467="zákl. přenesená",J467,0)</f>
        <v>0</v>
      </c>
      <c r="BH467" s="224">
        <f>IF(N467="sníž. přenesená",J467,0)</f>
        <v>0</v>
      </c>
      <c r="BI467" s="224">
        <f>IF(N467="nulová",J467,0)</f>
        <v>0</v>
      </c>
      <c r="BJ467" s="18" t="s">
        <v>80</v>
      </c>
      <c r="BK467" s="224">
        <f>ROUND(I467*H467,2)</f>
        <v>0</v>
      </c>
      <c r="BL467" s="18" t="s">
        <v>219</v>
      </c>
      <c r="BM467" s="223" t="s">
        <v>636</v>
      </c>
    </row>
    <row r="468" s="2" customFormat="1">
      <c r="A468" s="39"/>
      <c r="B468" s="40"/>
      <c r="C468" s="41"/>
      <c r="D468" s="225" t="s">
        <v>130</v>
      </c>
      <c r="E468" s="41"/>
      <c r="F468" s="226" t="s">
        <v>637</v>
      </c>
      <c r="G468" s="41"/>
      <c r="H468" s="41"/>
      <c r="I468" s="227"/>
      <c r="J468" s="41"/>
      <c r="K468" s="41"/>
      <c r="L468" s="45"/>
      <c r="M468" s="228"/>
      <c r="N468" s="229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130</v>
      </c>
      <c r="AU468" s="18" t="s">
        <v>82</v>
      </c>
    </row>
    <row r="469" s="2" customFormat="1" ht="24.15" customHeight="1">
      <c r="A469" s="39"/>
      <c r="B469" s="40"/>
      <c r="C469" s="212" t="s">
        <v>638</v>
      </c>
      <c r="D469" s="212" t="s">
        <v>123</v>
      </c>
      <c r="E469" s="213" t="s">
        <v>639</v>
      </c>
      <c r="F469" s="214" t="s">
        <v>640</v>
      </c>
      <c r="G469" s="215" t="s">
        <v>126</v>
      </c>
      <c r="H469" s="216">
        <v>144.80000000000001</v>
      </c>
      <c r="I469" s="217"/>
      <c r="J469" s="218">
        <f>ROUND(I469*H469,2)</f>
        <v>0</v>
      </c>
      <c r="K469" s="214" t="s">
        <v>127</v>
      </c>
      <c r="L469" s="45"/>
      <c r="M469" s="219" t="s">
        <v>1</v>
      </c>
      <c r="N469" s="220" t="s">
        <v>40</v>
      </c>
      <c r="O469" s="92"/>
      <c r="P469" s="221">
        <f>O469*H469</f>
        <v>0</v>
      </c>
      <c r="Q469" s="221">
        <v>3.08264E-05</v>
      </c>
      <c r="R469" s="221">
        <f>Q469*H469</f>
        <v>0.0044636627200000008</v>
      </c>
      <c r="S469" s="221">
        <v>0</v>
      </c>
      <c r="T469" s="222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3" t="s">
        <v>219</v>
      </c>
      <c r="AT469" s="223" t="s">
        <v>123</v>
      </c>
      <c r="AU469" s="223" t="s">
        <v>82</v>
      </c>
      <c r="AY469" s="18" t="s">
        <v>120</v>
      </c>
      <c r="BE469" s="224">
        <f>IF(N469="základní",J469,0)</f>
        <v>0</v>
      </c>
      <c r="BF469" s="224">
        <f>IF(N469="snížená",J469,0)</f>
        <v>0</v>
      </c>
      <c r="BG469" s="224">
        <f>IF(N469="zákl. přenesená",J469,0)</f>
        <v>0</v>
      </c>
      <c r="BH469" s="224">
        <f>IF(N469="sníž. přenesená",J469,0)</f>
        <v>0</v>
      </c>
      <c r="BI469" s="224">
        <f>IF(N469="nulová",J469,0)</f>
        <v>0</v>
      </c>
      <c r="BJ469" s="18" t="s">
        <v>80</v>
      </c>
      <c r="BK469" s="224">
        <f>ROUND(I469*H469,2)</f>
        <v>0</v>
      </c>
      <c r="BL469" s="18" t="s">
        <v>219</v>
      </c>
      <c r="BM469" s="223" t="s">
        <v>641</v>
      </c>
    </row>
    <row r="470" s="2" customFormat="1">
      <c r="A470" s="39"/>
      <c r="B470" s="40"/>
      <c r="C470" s="41"/>
      <c r="D470" s="225" t="s">
        <v>130</v>
      </c>
      <c r="E470" s="41"/>
      <c r="F470" s="226" t="s">
        <v>642</v>
      </c>
      <c r="G470" s="41"/>
      <c r="H470" s="41"/>
      <c r="I470" s="227"/>
      <c r="J470" s="41"/>
      <c r="K470" s="41"/>
      <c r="L470" s="45"/>
      <c r="M470" s="228"/>
      <c r="N470" s="229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130</v>
      </c>
      <c r="AU470" s="18" t="s">
        <v>82</v>
      </c>
    </row>
    <row r="471" s="2" customFormat="1" ht="33" customHeight="1">
      <c r="A471" s="39"/>
      <c r="B471" s="40"/>
      <c r="C471" s="212" t="s">
        <v>643</v>
      </c>
      <c r="D471" s="212" t="s">
        <v>123</v>
      </c>
      <c r="E471" s="213" t="s">
        <v>644</v>
      </c>
      <c r="F471" s="214" t="s">
        <v>645</v>
      </c>
      <c r="G471" s="215" t="s">
        <v>126</v>
      </c>
      <c r="H471" s="216">
        <v>42</v>
      </c>
      <c r="I471" s="217"/>
      <c r="J471" s="218">
        <f>ROUND(I471*H471,2)</f>
        <v>0</v>
      </c>
      <c r="K471" s="214" t="s">
        <v>127</v>
      </c>
      <c r="L471" s="45"/>
      <c r="M471" s="219" t="s">
        <v>1</v>
      </c>
      <c r="N471" s="220" t="s">
        <v>40</v>
      </c>
      <c r="O471" s="92"/>
      <c r="P471" s="221">
        <f>O471*H471</f>
        <v>0</v>
      </c>
      <c r="Q471" s="221">
        <v>0.00023000000000000001</v>
      </c>
      <c r="R471" s="221">
        <f>Q471*H471</f>
        <v>0.0096600000000000002</v>
      </c>
      <c r="S471" s="221">
        <v>0</v>
      </c>
      <c r="T471" s="222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3" t="s">
        <v>219</v>
      </c>
      <c r="AT471" s="223" t="s">
        <v>123</v>
      </c>
      <c r="AU471" s="223" t="s">
        <v>82</v>
      </c>
      <c r="AY471" s="18" t="s">
        <v>120</v>
      </c>
      <c r="BE471" s="224">
        <f>IF(N471="základní",J471,0)</f>
        <v>0</v>
      </c>
      <c r="BF471" s="224">
        <f>IF(N471="snížená",J471,0)</f>
        <v>0</v>
      </c>
      <c r="BG471" s="224">
        <f>IF(N471="zákl. přenesená",J471,0)</f>
        <v>0</v>
      </c>
      <c r="BH471" s="224">
        <f>IF(N471="sníž. přenesená",J471,0)</f>
        <v>0</v>
      </c>
      <c r="BI471" s="224">
        <f>IF(N471="nulová",J471,0)</f>
        <v>0</v>
      </c>
      <c r="BJ471" s="18" t="s">
        <v>80</v>
      </c>
      <c r="BK471" s="224">
        <f>ROUND(I471*H471,2)</f>
        <v>0</v>
      </c>
      <c r="BL471" s="18" t="s">
        <v>219</v>
      </c>
      <c r="BM471" s="223" t="s">
        <v>646</v>
      </c>
    </row>
    <row r="472" s="2" customFormat="1">
      <c r="A472" s="39"/>
      <c r="B472" s="40"/>
      <c r="C472" s="41"/>
      <c r="D472" s="225" t="s">
        <v>130</v>
      </c>
      <c r="E472" s="41"/>
      <c r="F472" s="226" t="s">
        <v>647</v>
      </c>
      <c r="G472" s="41"/>
      <c r="H472" s="41"/>
      <c r="I472" s="227"/>
      <c r="J472" s="41"/>
      <c r="K472" s="41"/>
      <c r="L472" s="45"/>
      <c r="M472" s="228"/>
      <c r="N472" s="229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130</v>
      </c>
      <c r="AU472" s="18" t="s">
        <v>82</v>
      </c>
    </row>
    <row r="473" s="14" customFormat="1">
      <c r="A473" s="14"/>
      <c r="B473" s="241"/>
      <c r="C473" s="242"/>
      <c r="D473" s="232" t="s">
        <v>132</v>
      </c>
      <c r="E473" s="243" t="s">
        <v>1</v>
      </c>
      <c r="F473" s="244" t="s">
        <v>648</v>
      </c>
      <c r="G473" s="242"/>
      <c r="H473" s="245">
        <v>42</v>
      </c>
      <c r="I473" s="246"/>
      <c r="J473" s="242"/>
      <c r="K473" s="242"/>
      <c r="L473" s="247"/>
      <c r="M473" s="248"/>
      <c r="N473" s="249"/>
      <c r="O473" s="249"/>
      <c r="P473" s="249"/>
      <c r="Q473" s="249"/>
      <c r="R473" s="249"/>
      <c r="S473" s="249"/>
      <c r="T473" s="25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1" t="s">
        <v>132</v>
      </c>
      <c r="AU473" s="251" t="s">
        <v>82</v>
      </c>
      <c r="AV473" s="14" t="s">
        <v>82</v>
      </c>
      <c r="AW473" s="14" t="s">
        <v>32</v>
      </c>
      <c r="AX473" s="14" t="s">
        <v>80</v>
      </c>
      <c r="AY473" s="251" t="s">
        <v>120</v>
      </c>
    </row>
    <row r="474" s="2" customFormat="1" ht="24.15" customHeight="1">
      <c r="A474" s="39"/>
      <c r="B474" s="40"/>
      <c r="C474" s="212" t="s">
        <v>649</v>
      </c>
      <c r="D474" s="212" t="s">
        <v>123</v>
      </c>
      <c r="E474" s="213" t="s">
        <v>650</v>
      </c>
      <c r="F474" s="214" t="s">
        <v>651</v>
      </c>
      <c r="G474" s="215" t="s">
        <v>126</v>
      </c>
      <c r="H474" s="216">
        <v>42</v>
      </c>
      <c r="I474" s="217"/>
      <c r="J474" s="218">
        <f>ROUND(I474*H474,2)</f>
        <v>0</v>
      </c>
      <c r="K474" s="214" t="s">
        <v>127</v>
      </c>
      <c r="L474" s="45"/>
      <c r="M474" s="219" t="s">
        <v>1</v>
      </c>
      <c r="N474" s="220" t="s">
        <v>40</v>
      </c>
      <c r="O474" s="92"/>
      <c r="P474" s="221">
        <f>O474*H474</f>
        <v>0</v>
      </c>
      <c r="Q474" s="221">
        <v>0</v>
      </c>
      <c r="R474" s="221">
        <f>Q474*H474</f>
        <v>0</v>
      </c>
      <c r="S474" s="221">
        <v>0</v>
      </c>
      <c r="T474" s="222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3" t="s">
        <v>219</v>
      </c>
      <c r="AT474" s="223" t="s">
        <v>123</v>
      </c>
      <c r="AU474" s="223" t="s">
        <v>82</v>
      </c>
      <c r="AY474" s="18" t="s">
        <v>120</v>
      </c>
      <c r="BE474" s="224">
        <f>IF(N474="základní",J474,0)</f>
        <v>0</v>
      </c>
      <c r="BF474" s="224">
        <f>IF(N474="snížená",J474,0)</f>
        <v>0</v>
      </c>
      <c r="BG474" s="224">
        <f>IF(N474="zákl. přenesená",J474,0)</f>
        <v>0</v>
      </c>
      <c r="BH474" s="224">
        <f>IF(N474="sníž. přenesená",J474,0)</f>
        <v>0</v>
      </c>
      <c r="BI474" s="224">
        <f>IF(N474="nulová",J474,0)</f>
        <v>0</v>
      </c>
      <c r="BJ474" s="18" t="s">
        <v>80</v>
      </c>
      <c r="BK474" s="224">
        <f>ROUND(I474*H474,2)</f>
        <v>0</v>
      </c>
      <c r="BL474" s="18" t="s">
        <v>219</v>
      </c>
      <c r="BM474" s="223" t="s">
        <v>652</v>
      </c>
    </row>
    <row r="475" s="2" customFormat="1">
      <c r="A475" s="39"/>
      <c r="B475" s="40"/>
      <c r="C475" s="41"/>
      <c r="D475" s="225" t="s">
        <v>130</v>
      </c>
      <c r="E475" s="41"/>
      <c r="F475" s="226" t="s">
        <v>653</v>
      </c>
      <c r="G475" s="41"/>
      <c r="H475" s="41"/>
      <c r="I475" s="227"/>
      <c r="J475" s="41"/>
      <c r="K475" s="41"/>
      <c r="L475" s="45"/>
      <c r="M475" s="228"/>
      <c r="N475" s="229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130</v>
      </c>
      <c r="AU475" s="18" t="s">
        <v>82</v>
      </c>
    </row>
    <row r="476" s="2" customFormat="1" ht="24.15" customHeight="1">
      <c r="A476" s="39"/>
      <c r="B476" s="40"/>
      <c r="C476" s="212" t="s">
        <v>654</v>
      </c>
      <c r="D476" s="212" t="s">
        <v>123</v>
      </c>
      <c r="E476" s="213" t="s">
        <v>655</v>
      </c>
      <c r="F476" s="214" t="s">
        <v>656</v>
      </c>
      <c r="G476" s="215" t="s">
        <v>126</v>
      </c>
      <c r="H476" s="216">
        <v>42</v>
      </c>
      <c r="I476" s="217"/>
      <c r="J476" s="218">
        <f>ROUND(I476*H476,2)</f>
        <v>0</v>
      </c>
      <c r="K476" s="214" t="s">
        <v>127</v>
      </c>
      <c r="L476" s="45"/>
      <c r="M476" s="219" t="s">
        <v>1</v>
      </c>
      <c r="N476" s="220" t="s">
        <v>40</v>
      </c>
      <c r="O476" s="92"/>
      <c r="P476" s="221">
        <f>O476*H476</f>
        <v>0</v>
      </c>
      <c r="Q476" s="221">
        <v>0.00016000000000000001</v>
      </c>
      <c r="R476" s="221">
        <f>Q476*H476</f>
        <v>0.0067200000000000003</v>
      </c>
      <c r="S476" s="221">
        <v>0</v>
      </c>
      <c r="T476" s="222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3" t="s">
        <v>219</v>
      </c>
      <c r="AT476" s="223" t="s">
        <v>123</v>
      </c>
      <c r="AU476" s="223" t="s">
        <v>82</v>
      </c>
      <c r="AY476" s="18" t="s">
        <v>120</v>
      </c>
      <c r="BE476" s="224">
        <f>IF(N476="základní",J476,0)</f>
        <v>0</v>
      </c>
      <c r="BF476" s="224">
        <f>IF(N476="snížená",J476,0)</f>
        <v>0</v>
      </c>
      <c r="BG476" s="224">
        <f>IF(N476="zákl. přenesená",J476,0)</f>
        <v>0</v>
      </c>
      <c r="BH476" s="224">
        <f>IF(N476="sníž. přenesená",J476,0)</f>
        <v>0</v>
      </c>
      <c r="BI476" s="224">
        <f>IF(N476="nulová",J476,0)</f>
        <v>0</v>
      </c>
      <c r="BJ476" s="18" t="s">
        <v>80</v>
      </c>
      <c r="BK476" s="224">
        <f>ROUND(I476*H476,2)</f>
        <v>0</v>
      </c>
      <c r="BL476" s="18" t="s">
        <v>219</v>
      </c>
      <c r="BM476" s="223" t="s">
        <v>657</v>
      </c>
    </row>
    <row r="477" s="2" customFormat="1">
      <c r="A477" s="39"/>
      <c r="B477" s="40"/>
      <c r="C477" s="41"/>
      <c r="D477" s="225" t="s">
        <v>130</v>
      </c>
      <c r="E477" s="41"/>
      <c r="F477" s="226" t="s">
        <v>658</v>
      </c>
      <c r="G477" s="41"/>
      <c r="H477" s="41"/>
      <c r="I477" s="227"/>
      <c r="J477" s="41"/>
      <c r="K477" s="41"/>
      <c r="L477" s="45"/>
      <c r="M477" s="228"/>
      <c r="N477" s="229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130</v>
      </c>
      <c r="AU477" s="18" t="s">
        <v>82</v>
      </c>
    </row>
    <row r="478" s="2" customFormat="1" ht="24.15" customHeight="1">
      <c r="A478" s="39"/>
      <c r="B478" s="40"/>
      <c r="C478" s="212" t="s">
        <v>659</v>
      </c>
      <c r="D478" s="212" t="s">
        <v>123</v>
      </c>
      <c r="E478" s="213" t="s">
        <v>660</v>
      </c>
      <c r="F478" s="214" t="s">
        <v>661</v>
      </c>
      <c r="G478" s="215" t="s">
        <v>126</v>
      </c>
      <c r="H478" s="216">
        <v>42</v>
      </c>
      <c r="I478" s="217"/>
      <c r="J478" s="218">
        <f>ROUND(I478*H478,2)</f>
        <v>0</v>
      </c>
      <c r="K478" s="214" t="s">
        <v>127</v>
      </c>
      <c r="L478" s="45"/>
      <c r="M478" s="219" t="s">
        <v>1</v>
      </c>
      <c r="N478" s="220" t="s">
        <v>40</v>
      </c>
      <c r="O478" s="92"/>
      <c r="P478" s="221">
        <f>O478*H478</f>
        <v>0</v>
      </c>
      <c r="Q478" s="221">
        <v>0.00040999999999999999</v>
      </c>
      <c r="R478" s="221">
        <f>Q478*H478</f>
        <v>0.017219999999999999</v>
      </c>
      <c r="S478" s="221">
        <v>0</v>
      </c>
      <c r="T478" s="222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3" t="s">
        <v>219</v>
      </c>
      <c r="AT478" s="223" t="s">
        <v>123</v>
      </c>
      <c r="AU478" s="223" t="s">
        <v>82</v>
      </c>
      <c r="AY478" s="18" t="s">
        <v>120</v>
      </c>
      <c r="BE478" s="224">
        <f>IF(N478="základní",J478,0)</f>
        <v>0</v>
      </c>
      <c r="BF478" s="224">
        <f>IF(N478="snížená",J478,0)</f>
        <v>0</v>
      </c>
      <c r="BG478" s="224">
        <f>IF(N478="zákl. přenesená",J478,0)</f>
        <v>0</v>
      </c>
      <c r="BH478" s="224">
        <f>IF(N478="sníž. přenesená",J478,0)</f>
        <v>0</v>
      </c>
      <c r="BI478" s="224">
        <f>IF(N478="nulová",J478,0)</f>
        <v>0</v>
      </c>
      <c r="BJ478" s="18" t="s">
        <v>80</v>
      </c>
      <c r="BK478" s="224">
        <f>ROUND(I478*H478,2)</f>
        <v>0</v>
      </c>
      <c r="BL478" s="18" t="s">
        <v>219</v>
      </c>
      <c r="BM478" s="223" t="s">
        <v>662</v>
      </c>
    </row>
    <row r="479" s="2" customFormat="1">
      <c r="A479" s="39"/>
      <c r="B479" s="40"/>
      <c r="C479" s="41"/>
      <c r="D479" s="225" t="s">
        <v>130</v>
      </c>
      <c r="E479" s="41"/>
      <c r="F479" s="226" t="s">
        <v>663</v>
      </c>
      <c r="G479" s="41"/>
      <c r="H479" s="41"/>
      <c r="I479" s="227"/>
      <c r="J479" s="41"/>
      <c r="K479" s="41"/>
      <c r="L479" s="45"/>
      <c r="M479" s="228"/>
      <c r="N479" s="229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130</v>
      </c>
      <c r="AU479" s="18" t="s">
        <v>82</v>
      </c>
    </row>
    <row r="480" s="2" customFormat="1" ht="21.75" customHeight="1">
      <c r="A480" s="39"/>
      <c r="B480" s="40"/>
      <c r="C480" s="212" t="s">
        <v>664</v>
      </c>
      <c r="D480" s="212" t="s">
        <v>123</v>
      </c>
      <c r="E480" s="213" t="s">
        <v>665</v>
      </c>
      <c r="F480" s="214" t="s">
        <v>666</v>
      </c>
      <c r="G480" s="215" t="s">
        <v>126</v>
      </c>
      <c r="H480" s="216">
        <v>42</v>
      </c>
      <c r="I480" s="217"/>
      <c r="J480" s="218">
        <f>ROUND(I480*H480,2)</f>
        <v>0</v>
      </c>
      <c r="K480" s="214" t="s">
        <v>127</v>
      </c>
      <c r="L480" s="45"/>
      <c r="M480" s="219" t="s">
        <v>1</v>
      </c>
      <c r="N480" s="220" t="s">
        <v>40</v>
      </c>
      <c r="O480" s="92"/>
      <c r="P480" s="221">
        <f>O480*H480</f>
        <v>0</v>
      </c>
      <c r="Q480" s="221">
        <v>4.0000000000000003E-05</v>
      </c>
      <c r="R480" s="221">
        <f>Q480*H480</f>
        <v>0.0016800000000000001</v>
      </c>
      <c r="S480" s="221">
        <v>0</v>
      </c>
      <c r="T480" s="222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3" t="s">
        <v>219</v>
      </c>
      <c r="AT480" s="223" t="s">
        <v>123</v>
      </c>
      <c r="AU480" s="223" t="s">
        <v>82</v>
      </c>
      <c r="AY480" s="18" t="s">
        <v>120</v>
      </c>
      <c r="BE480" s="224">
        <f>IF(N480="základní",J480,0)</f>
        <v>0</v>
      </c>
      <c r="BF480" s="224">
        <f>IF(N480="snížená",J480,0)</f>
        <v>0</v>
      </c>
      <c r="BG480" s="224">
        <f>IF(N480="zákl. přenesená",J480,0)</f>
        <v>0</v>
      </c>
      <c r="BH480" s="224">
        <f>IF(N480="sníž. přenesená",J480,0)</f>
        <v>0</v>
      </c>
      <c r="BI480" s="224">
        <f>IF(N480="nulová",J480,0)</f>
        <v>0</v>
      </c>
      <c r="BJ480" s="18" t="s">
        <v>80</v>
      </c>
      <c r="BK480" s="224">
        <f>ROUND(I480*H480,2)</f>
        <v>0</v>
      </c>
      <c r="BL480" s="18" t="s">
        <v>219</v>
      </c>
      <c r="BM480" s="223" t="s">
        <v>667</v>
      </c>
    </row>
    <row r="481" s="2" customFormat="1">
      <c r="A481" s="39"/>
      <c r="B481" s="40"/>
      <c r="C481" s="41"/>
      <c r="D481" s="225" t="s">
        <v>130</v>
      </c>
      <c r="E481" s="41"/>
      <c r="F481" s="226" t="s">
        <v>668</v>
      </c>
      <c r="G481" s="41"/>
      <c r="H481" s="41"/>
      <c r="I481" s="227"/>
      <c r="J481" s="41"/>
      <c r="K481" s="41"/>
      <c r="L481" s="45"/>
      <c r="M481" s="228"/>
      <c r="N481" s="229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130</v>
      </c>
      <c r="AU481" s="18" t="s">
        <v>82</v>
      </c>
    </row>
    <row r="482" s="2" customFormat="1" ht="24.15" customHeight="1">
      <c r="A482" s="39"/>
      <c r="B482" s="40"/>
      <c r="C482" s="212" t="s">
        <v>669</v>
      </c>
      <c r="D482" s="212" t="s">
        <v>123</v>
      </c>
      <c r="E482" s="213" t="s">
        <v>670</v>
      </c>
      <c r="F482" s="214" t="s">
        <v>671</v>
      </c>
      <c r="G482" s="215" t="s">
        <v>126</v>
      </c>
      <c r="H482" s="216">
        <v>30.600000000000001</v>
      </c>
      <c r="I482" s="217"/>
      <c r="J482" s="218">
        <f>ROUND(I482*H482,2)</f>
        <v>0</v>
      </c>
      <c r="K482" s="214" t="s">
        <v>127</v>
      </c>
      <c r="L482" s="45"/>
      <c r="M482" s="219" t="s">
        <v>1</v>
      </c>
      <c r="N482" s="220" t="s">
        <v>40</v>
      </c>
      <c r="O482" s="92"/>
      <c r="P482" s="221">
        <f>O482*H482</f>
        <v>0</v>
      </c>
      <c r="Q482" s="221">
        <v>3.8800000000000001E-05</v>
      </c>
      <c r="R482" s="221">
        <f>Q482*H482</f>
        <v>0.0011872800000000002</v>
      </c>
      <c r="S482" s="221">
        <v>0</v>
      </c>
      <c r="T482" s="222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3" t="s">
        <v>219</v>
      </c>
      <c r="AT482" s="223" t="s">
        <v>123</v>
      </c>
      <c r="AU482" s="223" t="s">
        <v>82</v>
      </c>
      <c r="AY482" s="18" t="s">
        <v>120</v>
      </c>
      <c r="BE482" s="224">
        <f>IF(N482="základní",J482,0)</f>
        <v>0</v>
      </c>
      <c r="BF482" s="224">
        <f>IF(N482="snížená",J482,0)</f>
        <v>0</v>
      </c>
      <c r="BG482" s="224">
        <f>IF(N482="zákl. přenesená",J482,0)</f>
        <v>0</v>
      </c>
      <c r="BH482" s="224">
        <f>IF(N482="sníž. přenesená",J482,0)</f>
        <v>0</v>
      </c>
      <c r="BI482" s="224">
        <f>IF(N482="nulová",J482,0)</f>
        <v>0</v>
      </c>
      <c r="BJ482" s="18" t="s">
        <v>80</v>
      </c>
      <c r="BK482" s="224">
        <f>ROUND(I482*H482,2)</f>
        <v>0</v>
      </c>
      <c r="BL482" s="18" t="s">
        <v>219</v>
      </c>
      <c r="BM482" s="223" t="s">
        <v>672</v>
      </c>
    </row>
    <row r="483" s="2" customFormat="1">
      <c r="A483" s="39"/>
      <c r="B483" s="40"/>
      <c r="C483" s="41"/>
      <c r="D483" s="225" t="s">
        <v>130</v>
      </c>
      <c r="E483" s="41"/>
      <c r="F483" s="226" t="s">
        <v>673</v>
      </c>
      <c r="G483" s="41"/>
      <c r="H483" s="41"/>
      <c r="I483" s="227"/>
      <c r="J483" s="41"/>
      <c r="K483" s="41"/>
      <c r="L483" s="45"/>
      <c r="M483" s="228"/>
      <c r="N483" s="229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130</v>
      </c>
      <c r="AU483" s="18" t="s">
        <v>82</v>
      </c>
    </row>
    <row r="484" s="14" customFormat="1">
      <c r="A484" s="14"/>
      <c r="B484" s="241"/>
      <c r="C484" s="242"/>
      <c r="D484" s="232" t="s">
        <v>132</v>
      </c>
      <c r="E484" s="243" t="s">
        <v>1</v>
      </c>
      <c r="F484" s="244" t="s">
        <v>674</v>
      </c>
      <c r="G484" s="242"/>
      <c r="H484" s="245">
        <v>30.600000000000001</v>
      </c>
      <c r="I484" s="246"/>
      <c r="J484" s="242"/>
      <c r="K484" s="242"/>
      <c r="L484" s="247"/>
      <c r="M484" s="248"/>
      <c r="N484" s="249"/>
      <c r="O484" s="249"/>
      <c r="P484" s="249"/>
      <c r="Q484" s="249"/>
      <c r="R484" s="249"/>
      <c r="S484" s="249"/>
      <c r="T484" s="25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1" t="s">
        <v>132</v>
      </c>
      <c r="AU484" s="251" t="s">
        <v>82</v>
      </c>
      <c r="AV484" s="14" t="s">
        <v>82</v>
      </c>
      <c r="AW484" s="14" t="s">
        <v>32</v>
      </c>
      <c r="AX484" s="14" t="s">
        <v>80</v>
      </c>
      <c r="AY484" s="251" t="s">
        <v>120</v>
      </c>
    </row>
    <row r="485" s="2" customFormat="1" ht="24.15" customHeight="1">
      <c r="A485" s="39"/>
      <c r="B485" s="40"/>
      <c r="C485" s="212" t="s">
        <v>675</v>
      </c>
      <c r="D485" s="212" t="s">
        <v>123</v>
      </c>
      <c r="E485" s="213" t="s">
        <v>676</v>
      </c>
      <c r="F485" s="214" t="s">
        <v>677</v>
      </c>
      <c r="G485" s="215" t="s">
        <v>126</v>
      </c>
      <c r="H485" s="216">
        <v>30.600000000000001</v>
      </c>
      <c r="I485" s="217"/>
      <c r="J485" s="218">
        <f>ROUND(I485*H485,2)</f>
        <v>0</v>
      </c>
      <c r="K485" s="214" t="s">
        <v>127</v>
      </c>
      <c r="L485" s="45"/>
      <c r="M485" s="219" t="s">
        <v>1</v>
      </c>
      <c r="N485" s="220" t="s">
        <v>40</v>
      </c>
      <c r="O485" s="92"/>
      <c r="P485" s="221">
        <f>O485*H485</f>
        <v>0</v>
      </c>
      <c r="Q485" s="221">
        <v>3.7248E-05</v>
      </c>
      <c r="R485" s="221">
        <f>Q485*H485</f>
        <v>0.0011397888000000001</v>
      </c>
      <c r="S485" s="221">
        <v>0</v>
      </c>
      <c r="T485" s="222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3" t="s">
        <v>219</v>
      </c>
      <c r="AT485" s="223" t="s">
        <v>123</v>
      </c>
      <c r="AU485" s="223" t="s">
        <v>82</v>
      </c>
      <c r="AY485" s="18" t="s">
        <v>120</v>
      </c>
      <c r="BE485" s="224">
        <f>IF(N485="základní",J485,0)</f>
        <v>0</v>
      </c>
      <c r="BF485" s="224">
        <f>IF(N485="snížená",J485,0)</f>
        <v>0</v>
      </c>
      <c r="BG485" s="224">
        <f>IF(N485="zákl. přenesená",J485,0)</f>
        <v>0</v>
      </c>
      <c r="BH485" s="224">
        <f>IF(N485="sníž. přenesená",J485,0)</f>
        <v>0</v>
      </c>
      <c r="BI485" s="224">
        <f>IF(N485="nulová",J485,0)</f>
        <v>0</v>
      </c>
      <c r="BJ485" s="18" t="s">
        <v>80</v>
      </c>
      <c r="BK485" s="224">
        <f>ROUND(I485*H485,2)</f>
        <v>0</v>
      </c>
      <c r="BL485" s="18" t="s">
        <v>219</v>
      </c>
      <c r="BM485" s="223" t="s">
        <v>678</v>
      </c>
    </row>
    <row r="486" s="2" customFormat="1">
      <c r="A486" s="39"/>
      <c r="B486" s="40"/>
      <c r="C486" s="41"/>
      <c r="D486" s="225" t="s">
        <v>130</v>
      </c>
      <c r="E486" s="41"/>
      <c r="F486" s="226" t="s">
        <v>679</v>
      </c>
      <c r="G486" s="41"/>
      <c r="H486" s="41"/>
      <c r="I486" s="227"/>
      <c r="J486" s="41"/>
      <c r="K486" s="41"/>
      <c r="L486" s="45"/>
      <c r="M486" s="228"/>
      <c r="N486" s="229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130</v>
      </c>
      <c r="AU486" s="18" t="s">
        <v>82</v>
      </c>
    </row>
    <row r="487" s="2" customFormat="1" ht="16.5" customHeight="1">
      <c r="A487" s="39"/>
      <c r="B487" s="40"/>
      <c r="C487" s="212" t="s">
        <v>680</v>
      </c>
      <c r="D487" s="212" t="s">
        <v>123</v>
      </c>
      <c r="E487" s="213" t="s">
        <v>681</v>
      </c>
      <c r="F487" s="214" t="s">
        <v>682</v>
      </c>
      <c r="G487" s="215" t="s">
        <v>126</v>
      </c>
      <c r="H487" s="216">
        <v>30.600000000000001</v>
      </c>
      <c r="I487" s="217"/>
      <c r="J487" s="218">
        <f>ROUND(I487*H487,2)</f>
        <v>0</v>
      </c>
      <c r="K487" s="214" t="s">
        <v>127</v>
      </c>
      <c r="L487" s="45"/>
      <c r="M487" s="219" t="s">
        <v>1</v>
      </c>
      <c r="N487" s="220" t="s">
        <v>40</v>
      </c>
      <c r="O487" s="92"/>
      <c r="P487" s="221">
        <f>O487*H487</f>
        <v>0</v>
      </c>
      <c r="Q487" s="221">
        <v>0</v>
      </c>
      <c r="R487" s="221">
        <f>Q487*H487</f>
        <v>0</v>
      </c>
      <c r="S487" s="221">
        <v>0</v>
      </c>
      <c r="T487" s="222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3" t="s">
        <v>219</v>
      </c>
      <c r="AT487" s="223" t="s">
        <v>123</v>
      </c>
      <c r="AU487" s="223" t="s">
        <v>82</v>
      </c>
      <c r="AY487" s="18" t="s">
        <v>120</v>
      </c>
      <c r="BE487" s="224">
        <f>IF(N487="základní",J487,0)</f>
        <v>0</v>
      </c>
      <c r="BF487" s="224">
        <f>IF(N487="snížená",J487,0)</f>
        <v>0</v>
      </c>
      <c r="BG487" s="224">
        <f>IF(N487="zákl. přenesená",J487,0)</f>
        <v>0</v>
      </c>
      <c r="BH487" s="224">
        <f>IF(N487="sníž. přenesená",J487,0)</f>
        <v>0</v>
      </c>
      <c r="BI487" s="224">
        <f>IF(N487="nulová",J487,0)</f>
        <v>0</v>
      </c>
      <c r="BJ487" s="18" t="s">
        <v>80</v>
      </c>
      <c r="BK487" s="224">
        <f>ROUND(I487*H487,2)</f>
        <v>0</v>
      </c>
      <c r="BL487" s="18" t="s">
        <v>219</v>
      </c>
      <c r="BM487" s="223" t="s">
        <v>683</v>
      </c>
    </row>
    <row r="488" s="2" customFormat="1">
      <c r="A488" s="39"/>
      <c r="B488" s="40"/>
      <c r="C488" s="41"/>
      <c r="D488" s="225" t="s">
        <v>130</v>
      </c>
      <c r="E488" s="41"/>
      <c r="F488" s="226" t="s">
        <v>684</v>
      </c>
      <c r="G488" s="41"/>
      <c r="H488" s="41"/>
      <c r="I488" s="227"/>
      <c r="J488" s="41"/>
      <c r="K488" s="41"/>
      <c r="L488" s="45"/>
      <c r="M488" s="228"/>
      <c r="N488" s="229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130</v>
      </c>
      <c r="AU488" s="18" t="s">
        <v>82</v>
      </c>
    </row>
    <row r="489" s="2" customFormat="1" ht="24.15" customHeight="1">
      <c r="A489" s="39"/>
      <c r="B489" s="40"/>
      <c r="C489" s="212" t="s">
        <v>685</v>
      </c>
      <c r="D489" s="212" t="s">
        <v>123</v>
      </c>
      <c r="E489" s="213" t="s">
        <v>686</v>
      </c>
      <c r="F489" s="214" t="s">
        <v>687</v>
      </c>
      <c r="G489" s="215" t="s">
        <v>126</v>
      </c>
      <c r="H489" s="216">
        <v>30.600000000000001</v>
      </c>
      <c r="I489" s="217"/>
      <c r="J489" s="218">
        <f>ROUND(I489*H489,2)</f>
        <v>0</v>
      </c>
      <c r="K489" s="214" t="s">
        <v>127</v>
      </c>
      <c r="L489" s="45"/>
      <c r="M489" s="219" t="s">
        <v>1</v>
      </c>
      <c r="N489" s="220" t="s">
        <v>40</v>
      </c>
      <c r="O489" s="92"/>
      <c r="P489" s="221">
        <f>O489*H489</f>
        <v>0</v>
      </c>
      <c r="Q489" s="221">
        <v>0.00016559999999999999</v>
      </c>
      <c r="R489" s="221">
        <f>Q489*H489</f>
        <v>0.0050673599999999999</v>
      </c>
      <c r="S489" s="221">
        <v>0</v>
      </c>
      <c r="T489" s="222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3" t="s">
        <v>219</v>
      </c>
      <c r="AT489" s="223" t="s">
        <v>123</v>
      </c>
      <c r="AU489" s="223" t="s">
        <v>82</v>
      </c>
      <c r="AY489" s="18" t="s">
        <v>120</v>
      </c>
      <c r="BE489" s="224">
        <f>IF(N489="základní",J489,0)</f>
        <v>0</v>
      </c>
      <c r="BF489" s="224">
        <f>IF(N489="snížená",J489,0)</f>
        <v>0</v>
      </c>
      <c r="BG489" s="224">
        <f>IF(N489="zákl. přenesená",J489,0)</f>
        <v>0</v>
      </c>
      <c r="BH489" s="224">
        <f>IF(N489="sníž. přenesená",J489,0)</f>
        <v>0</v>
      </c>
      <c r="BI489" s="224">
        <f>IF(N489="nulová",J489,0)</f>
        <v>0</v>
      </c>
      <c r="BJ489" s="18" t="s">
        <v>80</v>
      </c>
      <c r="BK489" s="224">
        <f>ROUND(I489*H489,2)</f>
        <v>0</v>
      </c>
      <c r="BL489" s="18" t="s">
        <v>219</v>
      </c>
      <c r="BM489" s="223" t="s">
        <v>688</v>
      </c>
    </row>
    <row r="490" s="2" customFormat="1">
      <c r="A490" s="39"/>
      <c r="B490" s="40"/>
      <c r="C490" s="41"/>
      <c r="D490" s="225" t="s">
        <v>130</v>
      </c>
      <c r="E490" s="41"/>
      <c r="F490" s="226" t="s">
        <v>689</v>
      </c>
      <c r="G490" s="41"/>
      <c r="H490" s="41"/>
      <c r="I490" s="227"/>
      <c r="J490" s="41"/>
      <c r="K490" s="41"/>
      <c r="L490" s="45"/>
      <c r="M490" s="228"/>
      <c r="N490" s="229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130</v>
      </c>
      <c r="AU490" s="18" t="s">
        <v>82</v>
      </c>
    </row>
    <row r="491" s="2" customFormat="1" ht="24.15" customHeight="1">
      <c r="A491" s="39"/>
      <c r="B491" s="40"/>
      <c r="C491" s="212" t="s">
        <v>690</v>
      </c>
      <c r="D491" s="212" t="s">
        <v>123</v>
      </c>
      <c r="E491" s="213" t="s">
        <v>691</v>
      </c>
      <c r="F491" s="214" t="s">
        <v>692</v>
      </c>
      <c r="G491" s="215" t="s">
        <v>126</v>
      </c>
      <c r="H491" s="216">
        <v>30.600000000000001</v>
      </c>
      <c r="I491" s="217"/>
      <c r="J491" s="218">
        <f>ROUND(I491*H491,2)</f>
        <v>0</v>
      </c>
      <c r="K491" s="214" t="s">
        <v>127</v>
      </c>
      <c r="L491" s="45"/>
      <c r="M491" s="219" t="s">
        <v>1</v>
      </c>
      <c r="N491" s="220" t="s">
        <v>40</v>
      </c>
      <c r="O491" s="92"/>
      <c r="P491" s="221">
        <f>O491*H491</f>
        <v>0</v>
      </c>
      <c r="Q491" s="221">
        <v>0.000252303</v>
      </c>
      <c r="R491" s="221">
        <f>Q491*H491</f>
        <v>0.0077204718000000007</v>
      </c>
      <c r="S491" s="221">
        <v>0</v>
      </c>
      <c r="T491" s="222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3" t="s">
        <v>219</v>
      </c>
      <c r="AT491" s="223" t="s">
        <v>123</v>
      </c>
      <c r="AU491" s="223" t="s">
        <v>82</v>
      </c>
      <c r="AY491" s="18" t="s">
        <v>120</v>
      </c>
      <c r="BE491" s="224">
        <f>IF(N491="základní",J491,0)</f>
        <v>0</v>
      </c>
      <c r="BF491" s="224">
        <f>IF(N491="snížená",J491,0)</f>
        <v>0</v>
      </c>
      <c r="BG491" s="224">
        <f>IF(N491="zákl. přenesená",J491,0)</f>
        <v>0</v>
      </c>
      <c r="BH491" s="224">
        <f>IF(N491="sníž. přenesená",J491,0)</f>
        <v>0</v>
      </c>
      <c r="BI491" s="224">
        <f>IF(N491="nulová",J491,0)</f>
        <v>0</v>
      </c>
      <c r="BJ491" s="18" t="s">
        <v>80</v>
      </c>
      <c r="BK491" s="224">
        <f>ROUND(I491*H491,2)</f>
        <v>0</v>
      </c>
      <c r="BL491" s="18" t="s">
        <v>219</v>
      </c>
      <c r="BM491" s="223" t="s">
        <v>693</v>
      </c>
    </row>
    <row r="492" s="2" customFormat="1">
      <c r="A492" s="39"/>
      <c r="B492" s="40"/>
      <c r="C492" s="41"/>
      <c r="D492" s="225" t="s">
        <v>130</v>
      </c>
      <c r="E492" s="41"/>
      <c r="F492" s="226" t="s">
        <v>694</v>
      </c>
      <c r="G492" s="41"/>
      <c r="H492" s="41"/>
      <c r="I492" s="227"/>
      <c r="J492" s="41"/>
      <c r="K492" s="41"/>
      <c r="L492" s="45"/>
      <c r="M492" s="228"/>
      <c r="N492" s="229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130</v>
      </c>
      <c r="AU492" s="18" t="s">
        <v>82</v>
      </c>
    </row>
    <row r="493" s="2" customFormat="1" ht="24.15" customHeight="1">
      <c r="A493" s="39"/>
      <c r="B493" s="40"/>
      <c r="C493" s="212" t="s">
        <v>695</v>
      </c>
      <c r="D493" s="212" t="s">
        <v>123</v>
      </c>
      <c r="E493" s="213" t="s">
        <v>696</v>
      </c>
      <c r="F493" s="214" t="s">
        <v>697</v>
      </c>
      <c r="G493" s="215" t="s">
        <v>126</v>
      </c>
      <c r="H493" s="216">
        <v>30.600000000000001</v>
      </c>
      <c r="I493" s="217"/>
      <c r="J493" s="218">
        <f>ROUND(I493*H493,2)</f>
        <v>0</v>
      </c>
      <c r="K493" s="214" t="s">
        <v>127</v>
      </c>
      <c r="L493" s="45"/>
      <c r="M493" s="219" t="s">
        <v>1</v>
      </c>
      <c r="N493" s="220" t="s">
        <v>40</v>
      </c>
      <c r="O493" s="92"/>
      <c r="P493" s="221">
        <f>O493*H493</f>
        <v>0</v>
      </c>
      <c r="Q493" s="221">
        <v>0.00063040000000000004</v>
      </c>
      <c r="R493" s="221">
        <f>Q493*H493</f>
        <v>0.019290240000000004</v>
      </c>
      <c r="S493" s="221">
        <v>0</v>
      </c>
      <c r="T493" s="222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3" t="s">
        <v>219</v>
      </c>
      <c r="AT493" s="223" t="s">
        <v>123</v>
      </c>
      <c r="AU493" s="223" t="s">
        <v>82</v>
      </c>
      <c r="AY493" s="18" t="s">
        <v>120</v>
      </c>
      <c r="BE493" s="224">
        <f>IF(N493="základní",J493,0)</f>
        <v>0</v>
      </c>
      <c r="BF493" s="224">
        <f>IF(N493="snížená",J493,0)</f>
        <v>0</v>
      </c>
      <c r="BG493" s="224">
        <f>IF(N493="zákl. přenesená",J493,0)</f>
        <v>0</v>
      </c>
      <c r="BH493" s="224">
        <f>IF(N493="sníž. přenesená",J493,0)</f>
        <v>0</v>
      </c>
      <c r="BI493" s="224">
        <f>IF(N493="nulová",J493,0)</f>
        <v>0</v>
      </c>
      <c r="BJ493" s="18" t="s">
        <v>80</v>
      </c>
      <c r="BK493" s="224">
        <f>ROUND(I493*H493,2)</f>
        <v>0</v>
      </c>
      <c r="BL493" s="18" t="s">
        <v>219</v>
      </c>
      <c r="BM493" s="223" t="s">
        <v>698</v>
      </c>
    </row>
    <row r="494" s="2" customFormat="1">
      <c r="A494" s="39"/>
      <c r="B494" s="40"/>
      <c r="C494" s="41"/>
      <c r="D494" s="225" t="s">
        <v>130</v>
      </c>
      <c r="E494" s="41"/>
      <c r="F494" s="226" t="s">
        <v>699</v>
      </c>
      <c r="G494" s="41"/>
      <c r="H494" s="41"/>
      <c r="I494" s="227"/>
      <c r="J494" s="41"/>
      <c r="K494" s="41"/>
      <c r="L494" s="45"/>
      <c r="M494" s="228"/>
      <c r="N494" s="229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130</v>
      </c>
      <c r="AU494" s="18" t="s">
        <v>82</v>
      </c>
    </row>
    <row r="495" s="2" customFormat="1" ht="24.15" customHeight="1">
      <c r="A495" s="39"/>
      <c r="B495" s="40"/>
      <c r="C495" s="212" t="s">
        <v>700</v>
      </c>
      <c r="D495" s="212" t="s">
        <v>123</v>
      </c>
      <c r="E495" s="213" t="s">
        <v>701</v>
      </c>
      <c r="F495" s="214" t="s">
        <v>702</v>
      </c>
      <c r="G495" s="215" t="s">
        <v>215</v>
      </c>
      <c r="H495" s="216">
        <v>612</v>
      </c>
      <c r="I495" s="217"/>
      <c r="J495" s="218">
        <f>ROUND(I495*H495,2)</f>
        <v>0</v>
      </c>
      <c r="K495" s="214" t="s">
        <v>127</v>
      </c>
      <c r="L495" s="45"/>
      <c r="M495" s="219" t="s">
        <v>1</v>
      </c>
      <c r="N495" s="220" t="s">
        <v>40</v>
      </c>
      <c r="O495" s="92"/>
      <c r="P495" s="221">
        <f>O495*H495</f>
        <v>0</v>
      </c>
      <c r="Q495" s="221">
        <v>2.0000000000000002E-05</v>
      </c>
      <c r="R495" s="221">
        <f>Q495*H495</f>
        <v>0.012240000000000001</v>
      </c>
      <c r="S495" s="221">
        <v>0</v>
      </c>
      <c r="T495" s="222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3" t="s">
        <v>219</v>
      </c>
      <c r="AT495" s="223" t="s">
        <v>123</v>
      </c>
      <c r="AU495" s="223" t="s">
        <v>82</v>
      </c>
      <c r="AY495" s="18" t="s">
        <v>120</v>
      </c>
      <c r="BE495" s="224">
        <f>IF(N495="základní",J495,0)</f>
        <v>0</v>
      </c>
      <c r="BF495" s="224">
        <f>IF(N495="snížená",J495,0)</f>
        <v>0</v>
      </c>
      <c r="BG495" s="224">
        <f>IF(N495="zákl. přenesená",J495,0)</f>
        <v>0</v>
      </c>
      <c r="BH495" s="224">
        <f>IF(N495="sníž. přenesená",J495,0)</f>
        <v>0</v>
      </c>
      <c r="BI495" s="224">
        <f>IF(N495="nulová",J495,0)</f>
        <v>0</v>
      </c>
      <c r="BJ495" s="18" t="s">
        <v>80</v>
      </c>
      <c r="BK495" s="224">
        <f>ROUND(I495*H495,2)</f>
        <v>0</v>
      </c>
      <c r="BL495" s="18" t="s">
        <v>219</v>
      </c>
      <c r="BM495" s="223" t="s">
        <v>703</v>
      </c>
    </row>
    <row r="496" s="2" customFormat="1">
      <c r="A496" s="39"/>
      <c r="B496" s="40"/>
      <c r="C496" s="41"/>
      <c r="D496" s="225" t="s">
        <v>130</v>
      </c>
      <c r="E496" s="41"/>
      <c r="F496" s="226" t="s">
        <v>704</v>
      </c>
      <c r="G496" s="41"/>
      <c r="H496" s="41"/>
      <c r="I496" s="227"/>
      <c r="J496" s="41"/>
      <c r="K496" s="41"/>
      <c r="L496" s="45"/>
      <c r="M496" s="228"/>
      <c r="N496" s="229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130</v>
      </c>
      <c r="AU496" s="18" t="s">
        <v>82</v>
      </c>
    </row>
    <row r="497" s="14" customFormat="1">
      <c r="A497" s="14"/>
      <c r="B497" s="241"/>
      <c r="C497" s="242"/>
      <c r="D497" s="232" t="s">
        <v>132</v>
      </c>
      <c r="E497" s="243" t="s">
        <v>1</v>
      </c>
      <c r="F497" s="244" t="s">
        <v>705</v>
      </c>
      <c r="G497" s="242"/>
      <c r="H497" s="245">
        <v>208.59999999999999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1" t="s">
        <v>132</v>
      </c>
      <c r="AU497" s="251" t="s">
        <v>82</v>
      </c>
      <c r="AV497" s="14" t="s">
        <v>82</v>
      </c>
      <c r="AW497" s="14" t="s">
        <v>32</v>
      </c>
      <c r="AX497" s="14" t="s">
        <v>75</v>
      </c>
      <c r="AY497" s="251" t="s">
        <v>120</v>
      </c>
    </row>
    <row r="498" s="14" customFormat="1">
      <c r="A498" s="14"/>
      <c r="B498" s="241"/>
      <c r="C498" s="242"/>
      <c r="D498" s="232" t="s">
        <v>132</v>
      </c>
      <c r="E498" s="243" t="s">
        <v>1</v>
      </c>
      <c r="F498" s="244" t="s">
        <v>706</v>
      </c>
      <c r="G498" s="242"/>
      <c r="H498" s="245">
        <v>50.600000000000001</v>
      </c>
      <c r="I498" s="246"/>
      <c r="J498" s="242"/>
      <c r="K498" s="242"/>
      <c r="L498" s="247"/>
      <c r="M498" s="248"/>
      <c r="N498" s="249"/>
      <c r="O498" s="249"/>
      <c r="P498" s="249"/>
      <c r="Q498" s="249"/>
      <c r="R498" s="249"/>
      <c r="S498" s="249"/>
      <c r="T498" s="25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1" t="s">
        <v>132</v>
      </c>
      <c r="AU498" s="251" t="s">
        <v>82</v>
      </c>
      <c r="AV498" s="14" t="s">
        <v>82</v>
      </c>
      <c r="AW498" s="14" t="s">
        <v>32</v>
      </c>
      <c r="AX498" s="14" t="s">
        <v>75</v>
      </c>
      <c r="AY498" s="251" t="s">
        <v>120</v>
      </c>
    </row>
    <row r="499" s="14" customFormat="1">
      <c r="A499" s="14"/>
      <c r="B499" s="241"/>
      <c r="C499" s="242"/>
      <c r="D499" s="232" t="s">
        <v>132</v>
      </c>
      <c r="E499" s="243" t="s">
        <v>1</v>
      </c>
      <c r="F499" s="244" t="s">
        <v>707</v>
      </c>
      <c r="G499" s="242"/>
      <c r="H499" s="245">
        <v>82.599999999999994</v>
      </c>
      <c r="I499" s="246"/>
      <c r="J499" s="242"/>
      <c r="K499" s="242"/>
      <c r="L499" s="247"/>
      <c r="M499" s="248"/>
      <c r="N499" s="249"/>
      <c r="O499" s="249"/>
      <c r="P499" s="249"/>
      <c r="Q499" s="249"/>
      <c r="R499" s="249"/>
      <c r="S499" s="249"/>
      <c r="T499" s="25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1" t="s">
        <v>132</v>
      </c>
      <c r="AU499" s="251" t="s">
        <v>82</v>
      </c>
      <c r="AV499" s="14" t="s">
        <v>82</v>
      </c>
      <c r="AW499" s="14" t="s">
        <v>32</v>
      </c>
      <c r="AX499" s="14" t="s">
        <v>75</v>
      </c>
      <c r="AY499" s="251" t="s">
        <v>120</v>
      </c>
    </row>
    <row r="500" s="14" customFormat="1">
      <c r="A500" s="14"/>
      <c r="B500" s="241"/>
      <c r="C500" s="242"/>
      <c r="D500" s="232" t="s">
        <v>132</v>
      </c>
      <c r="E500" s="243" t="s">
        <v>1</v>
      </c>
      <c r="F500" s="244" t="s">
        <v>708</v>
      </c>
      <c r="G500" s="242"/>
      <c r="H500" s="245">
        <v>270.19999999999999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1" t="s">
        <v>132</v>
      </c>
      <c r="AU500" s="251" t="s">
        <v>82</v>
      </c>
      <c r="AV500" s="14" t="s">
        <v>82</v>
      </c>
      <c r="AW500" s="14" t="s">
        <v>32</v>
      </c>
      <c r="AX500" s="14" t="s">
        <v>75</v>
      </c>
      <c r="AY500" s="251" t="s">
        <v>120</v>
      </c>
    </row>
    <row r="501" s="16" customFormat="1">
      <c r="A501" s="16"/>
      <c r="B501" s="263"/>
      <c r="C501" s="264"/>
      <c r="D501" s="232" t="s">
        <v>132</v>
      </c>
      <c r="E501" s="265" t="s">
        <v>1</v>
      </c>
      <c r="F501" s="266" t="s">
        <v>137</v>
      </c>
      <c r="G501" s="264"/>
      <c r="H501" s="267">
        <v>612</v>
      </c>
      <c r="I501" s="268"/>
      <c r="J501" s="264"/>
      <c r="K501" s="264"/>
      <c r="L501" s="269"/>
      <c r="M501" s="270"/>
      <c r="N501" s="271"/>
      <c r="O501" s="271"/>
      <c r="P501" s="271"/>
      <c r="Q501" s="271"/>
      <c r="R501" s="271"/>
      <c r="S501" s="271"/>
      <c r="T501" s="272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73" t="s">
        <v>132</v>
      </c>
      <c r="AU501" s="273" t="s">
        <v>82</v>
      </c>
      <c r="AV501" s="16" t="s">
        <v>128</v>
      </c>
      <c r="AW501" s="16" t="s">
        <v>32</v>
      </c>
      <c r="AX501" s="16" t="s">
        <v>80</v>
      </c>
      <c r="AY501" s="273" t="s">
        <v>120</v>
      </c>
    </row>
    <row r="502" s="12" customFormat="1" ht="22.8" customHeight="1">
      <c r="A502" s="12"/>
      <c r="B502" s="196"/>
      <c r="C502" s="197"/>
      <c r="D502" s="198" t="s">
        <v>74</v>
      </c>
      <c r="E502" s="210" t="s">
        <v>709</v>
      </c>
      <c r="F502" s="210" t="s">
        <v>710</v>
      </c>
      <c r="G502" s="197"/>
      <c r="H502" s="197"/>
      <c r="I502" s="200"/>
      <c r="J502" s="211">
        <f>BK502</f>
        <v>0</v>
      </c>
      <c r="K502" s="197"/>
      <c r="L502" s="202"/>
      <c r="M502" s="203"/>
      <c r="N502" s="204"/>
      <c r="O502" s="204"/>
      <c r="P502" s="205">
        <f>SUM(P503:P514)</f>
        <v>0</v>
      </c>
      <c r="Q502" s="204"/>
      <c r="R502" s="205">
        <f>SUM(R503:R514)</f>
        <v>0.089852760000000004</v>
      </c>
      <c r="S502" s="204"/>
      <c r="T502" s="206">
        <f>SUM(T503:T514)</f>
        <v>0.019033999999999999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7" t="s">
        <v>82</v>
      </c>
      <c r="AT502" s="208" t="s">
        <v>74</v>
      </c>
      <c r="AU502" s="208" t="s">
        <v>80</v>
      </c>
      <c r="AY502" s="207" t="s">
        <v>120</v>
      </c>
      <c r="BK502" s="209">
        <f>SUM(BK503:BK514)</f>
        <v>0</v>
      </c>
    </row>
    <row r="503" s="2" customFormat="1" ht="16.5" customHeight="1">
      <c r="A503" s="39"/>
      <c r="B503" s="40"/>
      <c r="C503" s="212" t="s">
        <v>711</v>
      </c>
      <c r="D503" s="212" t="s">
        <v>123</v>
      </c>
      <c r="E503" s="213" t="s">
        <v>712</v>
      </c>
      <c r="F503" s="214" t="s">
        <v>713</v>
      </c>
      <c r="G503" s="215" t="s">
        <v>126</v>
      </c>
      <c r="H503" s="216">
        <v>61.399999999999999</v>
      </c>
      <c r="I503" s="217"/>
      <c r="J503" s="218">
        <f>ROUND(I503*H503,2)</f>
        <v>0</v>
      </c>
      <c r="K503" s="214" t="s">
        <v>127</v>
      </c>
      <c r="L503" s="45"/>
      <c r="M503" s="219" t="s">
        <v>1</v>
      </c>
      <c r="N503" s="220" t="s">
        <v>40</v>
      </c>
      <c r="O503" s="92"/>
      <c r="P503" s="221">
        <f>O503*H503</f>
        <v>0</v>
      </c>
      <c r="Q503" s="221">
        <v>0.001</v>
      </c>
      <c r="R503" s="221">
        <f>Q503*H503</f>
        <v>0.061400000000000003</v>
      </c>
      <c r="S503" s="221">
        <v>0.00031</v>
      </c>
      <c r="T503" s="222">
        <f>S503*H503</f>
        <v>0.019033999999999999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3" t="s">
        <v>219</v>
      </c>
      <c r="AT503" s="223" t="s">
        <v>123</v>
      </c>
      <c r="AU503" s="223" t="s">
        <v>82</v>
      </c>
      <c r="AY503" s="18" t="s">
        <v>120</v>
      </c>
      <c r="BE503" s="224">
        <f>IF(N503="základní",J503,0)</f>
        <v>0</v>
      </c>
      <c r="BF503" s="224">
        <f>IF(N503="snížená",J503,0)</f>
        <v>0</v>
      </c>
      <c r="BG503" s="224">
        <f>IF(N503="zákl. přenesená",J503,0)</f>
        <v>0</v>
      </c>
      <c r="BH503" s="224">
        <f>IF(N503="sníž. přenesená",J503,0)</f>
        <v>0</v>
      </c>
      <c r="BI503" s="224">
        <f>IF(N503="nulová",J503,0)</f>
        <v>0</v>
      </c>
      <c r="BJ503" s="18" t="s">
        <v>80</v>
      </c>
      <c r="BK503" s="224">
        <f>ROUND(I503*H503,2)</f>
        <v>0</v>
      </c>
      <c r="BL503" s="18" t="s">
        <v>219</v>
      </c>
      <c r="BM503" s="223" t="s">
        <v>714</v>
      </c>
    </row>
    <row r="504" s="2" customFormat="1">
      <c r="A504" s="39"/>
      <c r="B504" s="40"/>
      <c r="C504" s="41"/>
      <c r="D504" s="225" t="s">
        <v>130</v>
      </c>
      <c r="E504" s="41"/>
      <c r="F504" s="226" t="s">
        <v>715</v>
      </c>
      <c r="G504" s="41"/>
      <c r="H504" s="41"/>
      <c r="I504" s="227"/>
      <c r="J504" s="41"/>
      <c r="K504" s="41"/>
      <c r="L504" s="45"/>
      <c r="M504" s="228"/>
      <c r="N504" s="229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130</v>
      </c>
      <c r="AU504" s="18" t="s">
        <v>82</v>
      </c>
    </row>
    <row r="505" s="13" customFormat="1">
      <c r="A505" s="13"/>
      <c r="B505" s="230"/>
      <c r="C505" s="231"/>
      <c r="D505" s="232" t="s">
        <v>132</v>
      </c>
      <c r="E505" s="233" t="s">
        <v>1</v>
      </c>
      <c r="F505" s="234" t="s">
        <v>133</v>
      </c>
      <c r="G505" s="231"/>
      <c r="H505" s="233" t="s">
        <v>1</v>
      </c>
      <c r="I505" s="235"/>
      <c r="J505" s="231"/>
      <c r="K505" s="231"/>
      <c r="L505" s="236"/>
      <c r="M505" s="237"/>
      <c r="N505" s="238"/>
      <c r="O505" s="238"/>
      <c r="P505" s="238"/>
      <c r="Q505" s="238"/>
      <c r="R505" s="238"/>
      <c r="S505" s="238"/>
      <c r="T505" s="23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0" t="s">
        <v>132</v>
      </c>
      <c r="AU505" s="240" t="s">
        <v>82</v>
      </c>
      <c r="AV505" s="13" t="s">
        <v>80</v>
      </c>
      <c r="AW505" s="13" t="s">
        <v>32</v>
      </c>
      <c r="AX505" s="13" t="s">
        <v>75</v>
      </c>
      <c r="AY505" s="240" t="s">
        <v>120</v>
      </c>
    </row>
    <row r="506" s="14" customFormat="1">
      <c r="A506" s="14"/>
      <c r="B506" s="241"/>
      <c r="C506" s="242"/>
      <c r="D506" s="232" t="s">
        <v>132</v>
      </c>
      <c r="E506" s="243" t="s">
        <v>1</v>
      </c>
      <c r="F506" s="244" t="s">
        <v>134</v>
      </c>
      <c r="G506" s="242"/>
      <c r="H506" s="245">
        <v>61.399999999999999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1" t="s">
        <v>132</v>
      </c>
      <c r="AU506" s="251" t="s">
        <v>82</v>
      </c>
      <c r="AV506" s="14" t="s">
        <v>82</v>
      </c>
      <c r="AW506" s="14" t="s">
        <v>32</v>
      </c>
      <c r="AX506" s="14" t="s">
        <v>75</v>
      </c>
      <c r="AY506" s="251" t="s">
        <v>120</v>
      </c>
    </row>
    <row r="507" s="15" customFormat="1">
      <c r="A507" s="15"/>
      <c r="B507" s="252"/>
      <c r="C507" s="253"/>
      <c r="D507" s="232" t="s">
        <v>132</v>
      </c>
      <c r="E507" s="254" t="s">
        <v>1</v>
      </c>
      <c r="F507" s="255" t="s">
        <v>135</v>
      </c>
      <c r="G507" s="253"/>
      <c r="H507" s="256">
        <v>61.399999999999999</v>
      </c>
      <c r="I507" s="257"/>
      <c r="J507" s="253"/>
      <c r="K507" s="253"/>
      <c r="L507" s="258"/>
      <c r="M507" s="259"/>
      <c r="N507" s="260"/>
      <c r="O507" s="260"/>
      <c r="P507" s="260"/>
      <c r="Q507" s="260"/>
      <c r="R507" s="260"/>
      <c r="S507" s="260"/>
      <c r="T507" s="261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2" t="s">
        <v>132</v>
      </c>
      <c r="AU507" s="262" t="s">
        <v>82</v>
      </c>
      <c r="AV507" s="15" t="s">
        <v>136</v>
      </c>
      <c r="AW507" s="15" t="s">
        <v>32</v>
      </c>
      <c r="AX507" s="15" t="s">
        <v>75</v>
      </c>
      <c r="AY507" s="262" t="s">
        <v>120</v>
      </c>
    </row>
    <row r="508" s="16" customFormat="1">
      <c r="A508" s="16"/>
      <c r="B508" s="263"/>
      <c r="C508" s="264"/>
      <c r="D508" s="232" t="s">
        <v>132</v>
      </c>
      <c r="E508" s="265" t="s">
        <v>1</v>
      </c>
      <c r="F508" s="266" t="s">
        <v>137</v>
      </c>
      <c r="G508" s="264"/>
      <c r="H508" s="267">
        <v>61.399999999999999</v>
      </c>
      <c r="I508" s="268"/>
      <c r="J508" s="264"/>
      <c r="K508" s="264"/>
      <c r="L508" s="269"/>
      <c r="M508" s="270"/>
      <c r="N508" s="271"/>
      <c r="O508" s="271"/>
      <c r="P508" s="271"/>
      <c r="Q508" s="271"/>
      <c r="R508" s="271"/>
      <c r="S508" s="271"/>
      <c r="T508" s="272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T508" s="273" t="s">
        <v>132</v>
      </c>
      <c r="AU508" s="273" t="s">
        <v>82</v>
      </c>
      <c r="AV508" s="16" t="s">
        <v>128</v>
      </c>
      <c r="AW508" s="16" t="s">
        <v>32</v>
      </c>
      <c r="AX508" s="16" t="s">
        <v>80</v>
      </c>
      <c r="AY508" s="273" t="s">
        <v>120</v>
      </c>
    </row>
    <row r="509" s="2" customFormat="1" ht="24.15" customHeight="1">
      <c r="A509" s="39"/>
      <c r="B509" s="40"/>
      <c r="C509" s="212" t="s">
        <v>716</v>
      </c>
      <c r="D509" s="212" t="s">
        <v>123</v>
      </c>
      <c r="E509" s="213" t="s">
        <v>717</v>
      </c>
      <c r="F509" s="214" t="s">
        <v>718</v>
      </c>
      <c r="G509" s="215" t="s">
        <v>126</v>
      </c>
      <c r="H509" s="216">
        <v>61.399999999999999</v>
      </c>
      <c r="I509" s="217"/>
      <c r="J509" s="218">
        <f>ROUND(I509*H509,2)</f>
        <v>0</v>
      </c>
      <c r="K509" s="214" t="s">
        <v>127</v>
      </c>
      <c r="L509" s="45"/>
      <c r="M509" s="219" t="s">
        <v>1</v>
      </c>
      <c r="N509" s="220" t="s">
        <v>40</v>
      </c>
      <c r="O509" s="92"/>
      <c r="P509" s="221">
        <f>O509*H509</f>
        <v>0</v>
      </c>
      <c r="Q509" s="221">
        <v>0</v>
      </c>
      <c r="R509" s="221">
        <f>Q509*H509</f>
        <v>0</v>
      </c>
      <c r="S509" s="221">
        <v>0</v>
      </c>
      <c r="T509" s="222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3" t="s">
        <v>219</v>
      </c>
      <c r="AT509" s="223" t="s">
        <v>123</v>
      </c>
      <c r="AU509" s="223" t="s">
        <v>82</v>
      </c>
      <c r="AY509" s="18" t="s">
        <v>120</v>
      </c>
      <c r="BE509" s="224">
        <f>IF(N509="základní",J509,0)</f>
        <v>0</v>
      </c>
      <c r="BF509" s="224">
        <f>IF(N509="snížená",J509,0)</f>
        <v>0</v>
      </c>
      <c r="BG509" s="224">
        <f>IF(N509="zákl. přenesená",J509,0)</f>
        <v>0</v>
      </c>
      <c r="BH509" s="224">
        <f>IF(N509="sníž. přenesená",J509,0)</f>
        <v>0</v>
      </c>
      <c r="BI509" s="224">
        <f>IF(N509="nulová",J509,0)</f>
        <v>0</v>
      </c>
      <c r="BJ509" s="18" t="s">
        <v>80</v>
      </c>
      <c r="BK509" s="224">
        <f>ROUND(I509*H509,2)</f>
        <v>0</v>
      </c>
      <c r="BL509" s="18" t="s">
        <v>219</v>
      </c>
      <c r="BM509" s="223" t="s">
        <v>719</v>
      </c>
    </row>
    <row r="510" s="2" customFormat="1">
      <c r="A510" s="39"/>
      <c r="B510" s="40"/>
      <c r="C510" s="41"/>
      <c r="D510" s="225" t="s">
        <v>130</v>
      </c>
      <c r="E510" s="41"/>
      <c r="F510" s="226" t="s">
        <v>720</v>
      </c>
      <c r="G510" s="41"/>
      <c r="H510" s="41"/>
      <c r="I510" s="227"/>
      <c r="J510" s="41"/>
      <c r="K510" s="41"/>
      <c r="L510" s="45"/>
      <c r="M510" s="228"/>
      <c r="N510" s="229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130</v>
      </c>
      <c r="AU510" s="18" t="s">
        <v>82</v>
      </c>
    </row>
    <row r="511" s="2" customFormat="1" ht="33" customHeight="1">
      <c r="A511" s="39"/>
      <c r="B511" s="40"/>
      <c r="C511" s="212" t="s">
        <v>721</v>
      </c>
      <c r="D511" s="212" t="s">
        <v>123</v>
      </c>
      <c r="E511" s="213" t="s">
        <v>722</v>
      </c>
      <c r="F511" s="214" t="s">
        <v>723</v>
      </c>
      <c r="G511" s="215" t="s">
        <v>126</v>
      </c>
      <c r="H511" s="216">
        <v>61.399999999999999</v>
      </c>
      <c r="I511" s="217"/>
      <c r="J511" s="218">
        <f>ROUND(I511*H511,2)</f>
        <v>0</v>
      </c>
      <c r="K511" s="214" t="s">
        <v>127</v>
      </c>
      <c r="L511" s="45"/>
      <c r="M511" s="219" t="s">
        <v>1</v>
      </c>
      <c r="N511" s="220" t="s">
        <v>40</v>
      </c>
      <c r="O511" s="92"/>
      <c r="P511" s="221">
        <f>O511*H511</f>
        <v>0</v>
      </c>
      <c r="Q511" s="221">
        <v>0.000205</v>
      </c>
      <c r="R511" s="221">
        <f>Q511*H511</f>
        <v>0.012586999999999999</v>
      </c>
      <c r="S511" s="221">
        <v>0</v>
      </c>
      <c r="T511" s="222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3" t="s">
        <v>219</v>
      </c>
      <c r="AT511" s="223" t="s">
        <v>123</v>
      </c>
      <c r="AU511" s="223" t="s">
        <v>82</v>
      </c>
      <c r="AY511" s="18" t="s">
        <v>120</v>
      </c>
      <c r="BE511" s="224">
        <f>IF(N511="základní",J511,0)</f>
        <v>0</v>
      </c>
      <c r="BF511" s="224">
        <f>IF(N511="snížená",J511,0)</f>
        <v>0</v>
      </c>
      <c r="BG511" s="224">
        <f>IF(N511="zákl. přenesená",J511,0)</f>
        <v>0</v>
      </c>
      <c r="BH511" s="224">
        <f>IF(N511="sníž. přenesená",J511,0)</f>
        <v>0</v>
      </c>
      <c r="BI511" s="224">
        <f>IF(N511="nulová",J511,0)</f>
        <v>0</v>
      </c>
      <c r="BJ511" s="18" t="s">
        <v>80</v>
      </c>
      <c r="BK511" s="224">
        <f>ROUND(I511*H511,2)</f>
        <v>0</v>
      </c>
      <c r="BL511" s="18" t="s">
        <v>219</v>
      </c>
      <c r="BM511" s="223" t="s">
        <v>724</v>
      </c>
    </row>
    <row r="512" s="2" customFormat="1">
      <c r="A512" s="39"/>
      <c r="B512" s="40"/>
      <c r="C512" s="41"/>
      <c r="D512" s="225" t="s">
        <v>130</v>
      </c>
      <c r="E512" s="41"/>
      <c r="F512" s="226" t="s">
        <v>725</v>
      </c>
      <c r="G512" s="41"/>
      <c r="H512" s="41"/>
      <c r="I512" s="227"/>
      <c r="J512" s="41"/>
      <c r="K512" s="41"/>
      <c r="L512" s="45"/>
      <c r="M512" s="228"/>
      <c r="N512" s="229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130</v>
      </c>
      <c r="AU512" s="18" t="s">
        <v>82</v>
      </c>
    </row>
    <row r="513" s="2" customFormat="1" ht="33" customHeight="1">
      <c r="A513" s="39"/>
      <c r="B513" s="40"/>
      <c r="C513" s="212" t="s">
        <v>726</v>
      </c>
      <c r="D513" s="212" t="s">
        <v>123</v>
      </c>
      <c r="E513" s="213" t="s">
        <v>727</v>
      </c>
      <c r="F513" s="214" t="s">
        <v>728</v>
      </c>
      <c r="G513" s="215" t="s">
        <v>126</v>
      </c>
      <c r="H513" s="216">
        <v>61.399999999999999</v>
      </c>
      <c r="I513" s="217"/>
      <c r="J513" s="218">
        <f>ROUND(I513*H513,2)</f>
        <v>0</v>
      </c>
      <c r="K513" s="214" t="s">
        <v>127</v>
      </c>
      <c r="L513" s="45"/>
      <c r="M513" s="219" t="s">
        <v>1</v>
      </c>
      <c r="N513" s="220" t="s">
        <v>40</v>
      </c>
      <c r="O513" s="92"/>
      <c r="P513" s="221">
        <f>O513*H513</f>
        <v>0</v>
      </c>
      <c r="Q513" s="221">
        <v>0.00025839999999999999</v>
      </c>
      <c r="R513" s="221">
        <f>Q513*H513</f>
        <v>0.01586576</v>
      </c>
      <c r="S513" s="221">
        <v>0</v>
      </c>
      <c r="T513" s="222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3" t="s">
        <v>219</v>
      </c>
      <c r="AT513" s="223" t="s">
        <v>123</v>
      </c>
      <c r="AU513" s="223" t="s">
        <v>82</v>
      </c>
      <c r="AY513" s="18" t="s">
        <v>120</v>
      </c>
      <c r="BE513" s="224">
        <f>IF(N513="základní",J513,0)</f>
        <v>0</v>
      </c>
      <c r="BF513" s="224">
        <f>IF(N513="snížená",J513,0)</f>
        <v>0</v>
      </c>
      <c r="BG513" s="224">
        <f>IF(N513="zákl. přenesená",J513,0)</f>
        <v>0</v>
      </c>
      <c r="BH513" s="224">
        <f>IF(N513="sníž. přenesená",J513,0)</f>
        <v>0</v>
      </c>
      <c r="BI513" s="224">
        <f>IF(N513="nulová",J513,0)</f>
        <v>0</v>
      </c>
      <c r="BJ513" s="18" t="s">
        <v>80</v>
      </c>
      <c r="BK513" s="224">
        <f>ROUND(I513*H513,2)</f>
        <v>0</v>
      </c>
      <c r="BL513" s="18" t="s">
        <v>219</v>
      </c>
      <c r="BM513" s="223" t="s">
        <v>729</v>
      </c>
    </row>
    <row r="514" s="2" customFormat="1">
      <c r="A514" s="39"/>
      <c r="B514" s="40"/>
      <c r="C514" s="41"/>
      <c r="D514" s="225" t="s">
        <v>130</v>
      </c>
      <c r="E514" s="41"/>
      <c r="F514" s="226" t="s">
        <v>730</v>
      </c>
      <c r="G514" s="41"/>
      <c r="H514" s="41"/>
      <c r="I514" s="227"/>
      <c r="J514" s="41"/>
      <c r="K514" s="41"/>
      <c r="L514" s="45"/>
      <c r="M514" s="228"/>
      <c r="N514" s="229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130</v>
      </c>
      <c r="AU514" s="18" t="s">
        <v>82</v>
      </c>
    </row>
    <row r="515" s="12" customFormat="1" ht="25.92" customHeight="1">
      <c r="A515" s="12"/>
      <c r="B515" s="196"/>
      <c r="C515" s="197"/>
      <c r="D515" s="198" t="s">
        <v>74</v>
      </c>
      <c r="E515" s="199" t="s">
        <v>731</v>
      </c>
      <c r="F515" s="199" t="s">
        <v>732</v>
      </c>
      <c r="G515" s="197"/>
      <c r="H515" s="197"/>
      <c r="I515" s="200"/>
      <c r="J515" s="201">
        <f>BK515</f>
        <v>0</v>
      </c>
      <c r="K515" s="197"/>
      <c r="L515" s="202"/>
      <c r="M515" s="203"/>
      <c r="N515" s="204"/>
      <c r="O515" s="204"/>
      <c r="P515" s="205">
        <f>P516+P519+P522</f>
        <v>0</v>
      </c>
      <c r="Q515" s="204"/>
      <c r="R515" s="205">
        <f>R516+R519+R522</f>
        <v>0</v>
      </c>
      <c r="S515" s="204"/>
      <c r="T515" s="206">
        <f>T516+T519+T522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7" t="s">
        <v>157</v>
      </c>
      <c r="AT515" s="208" t="s">
        <v>74</v>
      </c>
      <c r="AU515" s="208" t="s">
        <v>75</v>
      </c>
      <c r="AY515" s="207" t="s">
        <v>120</v>
      </c>
      <c r="BK515" s="209">
        <f>BK516+BK519+BK522</f>
        <v>0</v>
      </c>
    </row>
    <row r="516" s="12" customFormat="1" ht="22.8" customHeight="1">
      <c r="A516" s="12"/>
      <c r="B516" s="196"/>
      <c r="C516" s="197"/>
      <c r="D516" s="198" t="s">
        <v>74</v>
      </c>
      <c r="E516" s="210" t="s">
        <v>733</v>
      </c>
      <c r="F516" s="210" t="s">
        <v>734</v>
      </c>
      <c r="G516" s="197"/>
      <c r="H516" s="197"/>
      <c r="I516" s="200"/>
      <c r="J516" s="211">
        <f>BK516</f>
        <v>0</v>
      </c>
      <c r="K516" s="197"/>
      <c r="L516" s="202"/>
      <c r="M516" s="203"/>
      <c r="N516" s="204"/>
      <c r="O516" s="204"/>
      <c r="P516" s="205">
        <f>SUM(P517:P518)</f>
        <v>0</v>
      </c>
      <c r="Q516" s="204"/>
      <c r="R516" s="205">
        <f>SUM(R517:R518)</f>
        <v>0</v>
      </c>
      <c r="S516" s="204"/>
      <c r="T516" s="206">
        <f>SUM(T517:T518)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07" t="s">
        <v>157</v>
      </c>
      <c r="AT516" s="208" t="s">
        <v>74</v>
      </c>
      <c r="AU516" s="208" t="s">
        <v>80</v>
      </c>
      <c r="AY516" s="207" t="s">
        <v>120</v>
      </c>
      <c r="BK516" s="209">
        <f>SUM(BK517:BK518)</f>
        <v>0</v>
      </c>
    </row>
    <row r="517" s="2" customFormat="1" ht="16.5" customHeight="1">
      <c r="A517" s="39"/>
      <c r="B517" s="40"/>
      <c r="C517" s="212" t="s">
        <v>735</v>
      </c>
      <c r="D517" s="212" t="s">
        <v>123</v>
      </c>
      <c r="E517" s="213" t="s">
        <v>736</v>
      </c>
      <c r="F517" s="214" t="s">
        <v>737</v>
      </c>
      <c r="G517" s="215" t="s">
        <v>738</v>
      </c>
      <c r="H517" s="216">
        <v>1</v>
      </c>
      <c r="I517" s="217"/>
      <c r="J517" s="218">
        <f>ROUND(I517*H517,2)</f>
        <v>0</v>
      </c>
      <c r="K517" s="214" t="s">
        <v>127</v>
      </c>
      <c r="L517" s="45"/>
      <c r="M517" s="219" t="s">
        <v>1</v>
      </c>
      <c r="N517" s="220" t="s">
        <v>40</v>
      </c>
      <c r="O517" s="92"/>
      <c r="P517" s="221">
        <f>O517*H517</f>
        <v>0</v>
      </c>
      <c r="Q517" s="221">
        <v>0</v>
      </c>
      <c r="R517" s="221">
        <f>Q517*H517</f>
        <v>0</v>
      </c>
      <c r="S517" s="221">
        <v>0</v>
      </c>
      <c r="T517" s="222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3" t="s">
        <v>739</v>
      </c>
      <c r="AT517" s="223" t="s">
        <v>123</v>
      </c>
      <c r="AU517" s="223" t="s">
        <v>82</v>
      </c>
      <c r="AY517" s="18" t="s">
        <v>120</v>
      </c>
      <c r="BE517" s="224">
        <f>IF(N517="základní",J517,0)</f>
        <v>0</v>
      </c>
      <c r="BF517" s="224">
        <f>IF(N517="snížená",J517,0)</f>
        <v>0</v>
      </c>
      <c r="BG517" s="224">
        <f>IF(N517="zákl. přenesená",J517,0)</f>
        <v>0</v>
      </c>
      <c r="BH517" s="224">
        <f>IF(N517="sníž. přenesená",J517,0)</f>
        <v>0</v>
      </c>
      <c r="BI517" s="224">
        <f>IF(N517="nulová",J517,0)</f>
        <v>0</v>
      </c>
      <c r="BJ517" s="18" t="s">
        <v>80</v>
      </c>
      <c r="BK517" s="224">
        <f>ROUND(I517*H517,2)</f>
        <v>0</v>
      </c>
      <c r="BL517" s="18" t="s">
        <v>739</v>
      </c>
      <c r="BM517" s="223" t="s">
        <v>740</v>
      </c>
    </row>
    <row r="518" s="2" customFormat="1">
      <c r="A518" s="39"/>
      <c r="B518" s="40"/>
      <c r="C518" s="41"/>
      <c r="D518" s="225" t="s">
        <v>130</v>
      </c>
      <c r="E518" s="41"/>
      <c r="F518" s="226" t="s">
        <v>741</v>
      </c>
      <c r="G518" s="41"/>
      <c r="H518" s="41"/>
      <c r="I518" s="227"/>
      <c r="J518" s="41"/>
      <c r="K518" s="41"/>
      <c r="L518" s="45"/>
      <c r="M518" s="228"/>
      <c r="N518" s="229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130</v>
      </c>
      <c r="AU518" s="18" t="s">
        <v>82</v>
      </c>
    </row>
    <row r="519" s="12" customFormat="1" ht="22.8" customHeight="1">
      <c r="A519" s="12"/>
      <c r="B519" s="196"/>
      <c r="C519" s="197"/>
      <c r="D519" s="198" t="s">
        <v>74</v>
      </c>
      <c r="E519" s="210" t="s">
        <v>742</v>
      </c>
      <c r="F519" s="210" t="s">
        <v>743</v>
      </c>
      <c r="G519" s="197"/>
      <c r="H519" s="197"/>
      <c r="I519" s="200"/>
      <c r="J519" s="211">
        <f>BK519</f>
        <v>0</v>
      </c>
      <c r="K519" s="197"/>
      <c r="L519" s="202"/>
      <c r="M519" s="203"/>
      <c r="N519" s="204"/>
      <c r="O519" s="204"/>
      <c r="P519" s="205">
        <f>SUM(P520:P521)</f>
        <v>0</v>
      </c>
      <c r="Q519" s="204"/>
      <c r="R519" s="205">
        <f>SUM(R520:R521)</f>
        <v>0</v>
      </c>
      <c r="S519" s="204"/>
      <c r="T519" s="206">
        <f>SUM(T520:T521)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7" t="s">
        <v>157</v>
      </c>
      <c r="AT519" s="208" t="s">
        <v>74</v>
      </c>
      <c r="AU519" s="208" t="s">
        <v>80</v>
      </c>
      <c r="AY519" s="207" t="s">
        <v>120</v>
      </c>
      <c r="BK519" s="209">
        <f>SUM(BK520:BK521)</f>
        <v>0</v>
      </c>
    </row>
    <row r="520" s="2" customFormat="1" ht="16.5" customHeight="1">
      <c r="A520" s="39"/>
      <c r="B520" s="40"/>
      <c r="C520" s="212" t="s">
        <v>744</v>
      </c>
      <c r="D520" s="212" t="s">
        <v>123</v>
      </c>
      <c r="E520" s="213" t="s">
        <v>745</v>
      </c>
      <c r="F520" s="214" t="s">
        <v>743</v>
      </c>
      <c r="G520" s="215" t="s">
        <v>738</v>
      </c>
      <c r="H520" s="216">
        <v>1</v>
      </c>
      <c r="I520" s="217"/>
      <c r="J520" s="218">
        <f>ROUND(I520*H520,2)</f>
        <v>0</v>
      </c>
      <c r="K520" s="214" t="s">
        <v>127</v>
      </c>
      <c r="L520" s="45"/>
      <c r="M520" s="219" t="s">
        <v>1</v>
      </c>
      <c r="N520" s="220" t="s">
        <v>40</v>
      </c>
      <c r="O520" s="92"/>
      <c r="P520" s="221">
        <f>O520*H520</f>
        <v>0</v>
      </c>
      <c r="Q520" s="221">
        <v>0</v>
      </c>
      <c r="R520" s="221">
        <f>Q520*H520</f>
        <v>0</v>
      </c>
      <c r="S520" s="221">
        <v>0</v>
      </c>
      <c r="T520" s="222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3" t="s">
        <v>739</v>
      </c>
      <c r="AT520" s="223" t="s">
        <v>123</v>
      </c>
      <c r="AU520" s="223" t="s">
        <v>82</v>
      </c>
      <c r="AY520" s="18" t="s">
        <v>120</v>
      </c>
      <c r="BE520" s="224">
        <f>IF(N520="základní",J520,0)</f>
        <v>0</v>
      </c>
      <c r="BF520" s="224">
        <f>IF(N520="snížená",J520,0)</f>
        <v>0</v>
      </c>
      <c r="BG520" s="224">
        <f>IF(N520="zákl. přenesená",J520,0)</f>
        <v>0</v>
      </c>
      <c r="BH520" s="224">
        <f>IF(N520="sníž. přenesená",J520,0)</f>
        <v>0</v>
      </c>
      <c r="BI520" s="224">
        <f>IF(N520="nulová",J520,0)</f>
        <v>0</v>
      </c>
      <c r="BJ520" s="18" t="s">
        <v>80</v>
      </c>
      <c r="BK520" s="224">
        <f>ROUND(I520*H520,2)</f>
        <v>0</v>
      </c>
      <c r="BL520" s="18" t="s">
        <v>739</v>
      </c>
      <c r="BM520" s="223" t="s">
        <v>746</v>
      </c>
    </row>
    <row r="521" s="2" customFormat="1">
      <c r="A521" s="39"/>
      <c r="B521" s="40"/>
      <c r="C521" s="41"/>
      <c r="D521" s="225" t="s">
        <v>130</v>
      </c>
      <c r="E521" s="41"/>
      <c r="F521" s="226" t="s">
        <v>747</v>
      </c>
      <c r="G521" s="41"/>
      <c r="H521" s="41"/>
      <c r="I521" s="227"/>
      <c r="J521" s="41"/>
      <c r="K521" s="41"/>
      <c r="L521" s="45"/>
      <c r="M521" s="228"/>
      <c r="N521" s="229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130</v>
      </c>
      <c r="AU521" s="18" t="s">
        <v>82</v>
      </c>
    </row>
    <row r="522" s="12" customFormat="1" ht="22.8" customHeight="1">
      <c r="A522" s="12"/>
      <c r="B522" s="196"/>
      <c r="C522" s="197"/>
      <c r="D522" s="198" t="s">
        <v>74</v>
      </c>
      <c r="E522" s="210" t="s">
        <v>748</v>
      </c>
      <c r="F522" s="210" t="s">
        <v>749</v>
      </c>
      <c r="G522" s="197"/>
      <c r="H522" s="197"/>
      <c r="I522" s="200"/>
      <c r="J522" s="211">
        <f>BK522</f>
        <v>0</v>
      </c>
      <c r="K522" s="197"/>
      <c r="L522" s="202"/>
      <c r="M522" s="203"/>
      <c r="N522" s="204"/>
      <c r="O522" s="204"/>
      <c r="P522" s="205">
        <f>SUM(P523:P524)</f>
        <v>0</v>
      </c>
      <c r="Q522" s="204"/>
      <c r="R522" s="205">
        <f>SUM(R523:R524)</f>
        <v>0</v>
      </c>
      <c r="S522" s="204"/>
      <c r="T522" s="206">
        <f>SUM(T523:T524)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7" t="s">
        <v>157</v>
      </c>
      <c r="AT522" s="208" t="s">
        <v>74</v>
      </c>
      <c r="AU522" s="208" t="s">
        <v>80</v>
      </c>
      <c r="AY522" s="207" t="s">
        <v>120</v>
      </c>
      <c r="BK522" s="209">
        <f>SUM(BK523:BK524)</f>
        <v>0</v>
      </c>
    </row>
    <row r="523" s="2" customFormat="1" ht="16.5" customHeight="1">
      <c r="A523" s="39"/>
      <c r="B523" s="40"/>
      <c r="C523" s="212" t="s">
        <v>750</v>
      </c>
      <c r="D523" s="212" t="s">
        <v>123</v>
      </c>
      <c r="E523" s="213" t="s">
        <v>751</v>
      </c>
      <c r="F523" s="214" t="s">
        <v>749</v>
      </c>
      <c r="G523" s="215" t="s">
        <v>738</v>
      </c>
      <c r="H523" s="216">
        <v>1</v>
      </c>
      <c r="I523" s="217"/>
      <c r="J523" s="218">
        <f>ROUND(I523*H523,2)</f>
        <v>0</v>
      </c>
      <c r="K523" s="214" t="s">
        <v>127</v>
      </c>
      <c r="L523" s="45"/>
      <c r="M523" s="219" t="s">
        <v>1</v>
      </c>
      <c r="N523" s="220" t="s">
        <v>40</v>
      </c>
      <c r="O523" s="92"/>
      <c r="P523" s="221">
        <f>O523*H523</f>
        <v>0</v>
      </c>
      <c r="Q523" s="221">
        <v>0</v>
      </c>
      <c r="R523" s="221">
        <f>Q523*H523</f>
        <v>0</v>
      </c>
      <c r="S523" s="221">
        <v>0</v>
      </c>
      <c r="T523" s="222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3" t="s">
        <v>739</v>
      </c>
      <c r="AT523" s="223" t="s">
        <v>123</v>
      </c>
      <c r="AU523" s="223" t="s">
        <v>82</v>
      </c>
      <c r="AY523" s="18" t="s">
        <v>120</v>
      </c>
      <c r="BE523" s="224">
        <f>IF(N523="základní",J523,0)</f>
        <v>0</v>
      </c>
      <c r="BF523" s="224">
        <f>IF(N523="snížená",J523,0)</f>
        <v>0</v>
      </c>
      <c r="BG523" s="224">
        <f>IF(N523="zákl. přenesená",J523,0)</f>
        <v>0</v>
      </c>
      <c r="BH523" s="224">
        <f>IF(N523="sníž. přenesená",J523,0)</f>
        <v>0</v>
      </c>
      <c r="BI523" s="224">
        <f>IF(N523="nulová",J523,0)</f>
        <v>0</v>
      </c>
      <c r="BJ523" s="18" t="s">
        <v>80</v>
      </c>
      <c r="BK523" s="224">
        <f>ROUND(I523*H523,2)</f>
        <v>0</v>
      </c>
      <c r="BL523" s="18" t="s">
        <v>739</v>
      </c>
      <c r="BM523" s="223" t="s">
        <v>752</v>
      </c>
    </row>
    <row r="524" s="2" customFormat="1">
      <c r="A524" s="39"/>
      <c r="B524" s="40"/>
      <c r="C524" s="41"/>
      <c r="D524" s="225" t="s">
        <v>130</v>
      </c>
      <c r="E524" s="41"/>
      <c r="F524" s="226" t="s">
        <v>753</v>
      </c>
      <c r="G524" s="41"/>
      <c r="H524" s="41"/>
      <c r="I524" s="227"/>
      <c r="J524" s="41"/>
      <c r="K524" s="41"/>
      <c r="L524" s="45"/>
      <c r="M524" s="285"/>
      <c r="N524" s="286"/>
      <c r="O524" s="287"/>
      <c r="P524" s="287"/>
      <c r="Q524" s="287"/>
      <c r="R524" s="287"/>
      <c r="S524" s="287"/>
      <c r="T524" s="288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130</v>
      </c>
      <c r="AU524" s="18" t="s">
        <v>82</v>
      </c>
    </row>
    <row r="525" s="2" customFormat="1" ht="6.96" customHeight="1">
      <c r="A525" s="39"/>
      <c r="B525" s="67"/>
      <c r="C525" s="68"/>
      <c r="D525" s="68"/>
      <c r="E525" s="68"/>
      <c r="F525" s="68"/>
      <c r="G525" s="68"/>
      <c r="H525" s="68"/>
      <c r="I525" s="68"/>
      <c r="J525" s="68"/>
      <c r="K525" s="68"/>
      <c r="L525" s="45"/>
      <c r="M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</row>
  </sheetData>
  <sheetProtection sheet="1" autoFilter="0" formatColumns="0" formatRows="0" objects="1" scenarios="1" spinCount="100000" saltValue="LVdro3OrriN6hlqGmGmmiX/2J8Oz/j8CVFFm15apheYRbmBgKXc908KkP9rT+DVdo23qQBE9hIkDSgOiTq/qWg==" hashValue="65nrGcAKB8q5rWD3WMe1PmU49JmqM2phEwnpbzXChVqgQfvdMxKEqhkFvix9/byH84xfGQUvEmqFF8T5GEARng==" algorithmName="SHA-512" password="CC35"/>
  <autoFilter ref="C127:K524"/>
  <mergeCells count="6">
    <mergeCell ref="E7:H7"/>
    <mergeCell ref="E16:H16"/>
    <mergeCell ref="E25:H25"/>
    <mergeCell ref="E85:H85"/>
    <mergeCell ref="E120:H120"/>
    <mergeCell ref="L2:V2"/>
  </mergeCells>
  <hyperlinks>
    <hyperlink ref="F132" r:id="rId1" display="https://podminky.urs.cz/item/CS_URS_2023_02/612325422"/>
    <hyperlink ref="F138" r:id="rId2" display="https://podminky.urs.cz/item/CS_URS_2023_02/632451445"/>
    <hyperlink ref="F146" r:id="rId3" display="https://podminky.urs.cz/item/CS_URS_2023_02/949111113"/>
    <hyperlink ref="F148" r:id="rId4" display="https://podminky.urs.cz/item/CS_URS_2023_02/949111213"/>
    <hyperlink ref="F151" r:id="rId5" display="https://podminky.urs.cz/item/CS_URS_2023_02/949111813"/>
    <hyperlink ref="F153" r:id="rId6" display="https://podminky.urs.cz/item/CS_URS_2023_02/952901111"/>
    <hyperlink ref="F157" r:id="rId7" display="https://podminky.urs.cz/item/CS_URS_2023_02/952901114"/>
    <hyperlink ref="F161" r:id="rId8" display="https://podminky.urs.cz/item/CS_URS_2023_02/953961114"/>
    <hyperlink ref="F166" r:id="rId9" display="https://podminky.urs.cz/item/CS_URS_2023_02/953962111"/>
    <hyperlink ref="F169" r:id="rId10" display="https://podminky.urs.cz/item/CS_URS_2023_02/953962113"/>
    <hyperlink ref="F172" r:id="rId11" display="https://podminky.urs.cz/item/CS_URS_2023_02/953965111"/>
    <hyperlink ref="F174" r:id="rId12" display="https://podminky.urs.cz/item/CS_URS_2023_02/953965121"/>
    <hyperlink ref="F176" r:id="rId13" display="https://podminky.urs.cz/item/CS_URS_2023_02/953965131"/>
    <hyperlink ref="F178" r:id="rId14" display="https://podminky.urs.cz/item/CS_URS_2023_02/961044111"/>
    <hyperlink ref="F181" r:id="rId15" display="https://podminky.urs.cz/item/CS_URS_2023_02/977151111"/>
    <hyperlink ref="F184" r:id="rId16" display="https://podminky.urs.cz/item/CS_URS_2023_02/978013141"/>
    <hyperlink ref="F190" r:id="rId17" display="https://podminky.urs.cz/item/CS_URS_2023_02/HZS1292"/>
    <hyperlink ref="F195" r:id="rId18" display="https://podminky.urs.cz/item/CS_URS_2023_02/997002611"/>
    <hyperlink ref="F197" r:id="rId19" display="https://podminky.urs.cz/item/CS_URS_2023_02/997013213"/>
    <hyperlink ref="F199" r:id="rId20" display="https://podminky.urs.cz/item/CS_URS_2023_02/997013219"/>
    <hyperlink ref="F202" r:id="rId21" display="https://podminky.urs.cz/item/CS_URS_2023_02/997013501"/>
    <hyperlink ref="F204" r:id="rId22" display="https://podminky.urs.cz/item/CS_URS_2023_02/997013509"/>
    <hyperlink ref="F207" r:id="rId23" display="https://podminky.urs.cz/item/CS_URS_2023_02/997013631"/>
    <hyperlink ref="F210" r:id="rId24" display="https://podminky.urs.cz/item/CS_URS_2023_02/998018002"/>
    <hyperlink ref="F212" r:id="rId25" display="https://podminky.urs.cz/item/CS_URS_2023_02/998018011"/>
    <hyperlink ref="F216" r:id="rId26" display="https://podminky.urs.cz/item/CS_URS_2023_02/762522812"/>
    <hyperlink ref="F224" r:id="rId27" display="https://podminky.urs.cz/item/CS_URS_2023_02/766411821"/>
    <hyperlink ref="F257" r:id="rId28" display="https://podminky.urs.cz/item/CS_URS_2023_02/766411822"/>
    <hyperlink ref="F259" r:id="rId29" display="https://podminky.urs.cz/item/CS_URS_2023_02/766416232"/>
    <hyperlink ref="F273" r:id="rId30" display="https://podminky.urs.cz/item/CS_URS_2023_02/766417211"/>
    <hyperlink ref="F303" r:id="rId31" display="https://podminky.urs.cz/item/CS_URS_2023_02/766664958"/>
    <hyperlink ref="F307" r:id="rId32" display="https://podminky.urs.cz/item/CS_URS_2023_02/766691914"/>
    <hyperlink ref="F316" r:id="rId33" display="https://podminky.urs.cz/item/CS_URS_2023_02/998766102"/>
    <hyperlink ref="F318" r:id="rId34" display="https://podminky.urs.cz/item/CS_URS_2023_02/998766181"/>
    <hyperlink ref="F320" r:id="rId35" display="https://podminky.urs.cz/item/CS_URS_2023_02/998766192"/>
    <hyperlink ref="F322" r:id="rId36" display="https://podminky.urs.cz/item/CS_URS_2023_02/HZS2121"/>
    <hyperlink ref="F332" r:id="rId37" display="https://podminky.urs.cz/item/CS_URS_2023_02/767122112"/>
    <hyperlink ref="F336" r:id="rId38" display="https://podminky.urs.cz/item/CS_URS_2023_02/767995111"/>
    <hyperlink ref="F339" r:id="rId39" display="https://podminky.urs.cz/item/CS_URS_2023_02/767995114"/>
    <hyperlink ref="F346" r:id="rId40" display="https://podminky.urs.cz/item/CS_URS_2023_02/767995115"/>
    <hyperlink ref="F361" r:id="rId41" display="https://podminky.urs.cz/item/CS_URS_2023_02/767996801"/>
    <hyperlink ref="F368" r:id="rId42" display="https://podminky.urs.cz/item/CS_URS_2023_02/767996802"/>
    <hyperlink ref="F376" r:id="rId43" display="https://podminky.urs.cz/item/CS_URS_2023_02/HZS2131"/>
    <hyperlink ref="F388" r:id="rId44" display="https://podminky.urs.cz/item/CS_URS_2023_02/998767102"/>
    <hyperlink ref="F390" r:id="rId45" display="https://podminky.urs.cz/item/CS_URS_2023_02/998767181"/>
    <hyperlink ref="F392" r:id="rId46" display="https://podminky.urs.cz/item/CS_URS_2023_02/998767192"/>
    <hyperlink ref="F395" r:id="rId47" display="https://podminky.urs.cz/item/CS_URS_2023_02/775111311"/>
    <hyperlink ref="F402" r:id="rId48" display="https://podminky.urs.cz/item/CS_URS_2023_02/775541111"/>
    <hyperlink ref="F411" r:id="rId49" display="https://podminky.urs.cz/item/CS_URS_2023_02/775591197"/>
    <hyperlink ref="F420" r:id="rId50" display="https://podminky.urs.cz/item/CS_URS_2023_02/998775102"/>
    <hyperlink ref="F422" r:id="rId51" display="https://podminky.urs.cz/item/CS_URS_2023_02/998775181"/>
    <hyperlink ref="F424" r:id="rId52" display="https://podminky.urs.cz/item/CS_URS_2023_02/998775192"/>
    <hyperlink ref="F427" r:id="rId53" display="https://podminky.urs.cz/item/CS_URS_2023_02/783301303"/>
    <hyperlink ref="F429" r:id="rId54" display="https://podminky.urs.cz/item/CS_URS_2023_02/783301311"/>
    <hyperlink ref="F431" r:id="rId55" display="https://podminky.urs.cz/item/CS_URS_2023_02/783301401"/>
    <hyperlink ref="F433" r:id="rId56" display="https://podminky.urs.cz/item/CS_URS_2023_02/783306805"/>
    <hyperlink ref="F464" r:id="rId57" display="https://podminky.urs.cz/item/CS_URS_2023_02/783314101"/>
    <hyperlink ref="F466" r:id="rId58" display="https://podminky.urs.cz/item/CS_URS_2023_02/783315101"/>
    <hyperlink ref="F468" r:id="rId59" display="https://podminky.urs.cz/item/CS_URS_2023_02/783317101"/>
    <hyperlink ref="F470" r:id="rId60" display="https://podminky.urs.cz/item/CS_URS_2023_02/783322101"/>
    <hyperlink ref="F472" r:id="rId61" display="https://podminky.urs.cz/item/CS_URS_2023_02/783601325"/>
    <hyperlink ref="F475" r:id="rId62" display="https://podminky.urs.cz/item/CS_URS_2023_02/783601421"/>
    <hyperlink ref="F477" r:id="rId63" display="https://podminky.urs.cz/item/CS_URS_2023_02/783614111"/>
    <hyperlink ref="F479" r:id="rId64" display="https://podminky.urs.cz/item/CS_URS_2023_02/783617117"/>
    <hyperlink ref="F481" r:id="rId65" display="https://podminky.urs.cz/item/CS_URS_2023_02/783622111"/>
    <hyperlink ref="F483" r:id="rId66" display="https://podminky.urs.cz/item/CS_URS_2023_02/783901201"/>
    <hyperlink ref="F486" r:id="rId67" display="https://podminky.urs.cz/item/CS_URS_2023_02/783901203"/>
    <hyperlink ref="F488" r:id="rId68" display="https://podminky.urs.cz/item/CS_URS_2023_02/783901403"/>
    <hyperlink ref="F490" r:id="rId69" display="https://podminky.urs.cz/item/CS_URS_2023_02/783913101"/>
    <hyperlink ref="F492" r:id="rId70" display="https://podminky.urs.cz/item/CS_URS_2023_02/783928211"/>
    <hyperlink ref="F494" r:id="rId71" display="https://podminky.urs.cz/item/CS_URS_2023_02/783947111"/>
    <hyperlink ref="F496" r:id="rId72" display="https://podminky.urs.cz/item/CS_URS_2023_02/783998211"/>
    <hyperlink ref="F504" r:id="rId73" display="https://podminky.urs.cz/item/CS_URS_2023_02/784121005"/>
    <hyperlink ref="F510" r:id="rId74" display="https://podminky.urs.cz/item/CS_URS_2023_02/784121015"/>
    <hyperlink ref="F512" r:id="rId75" display="https://podminky.urs.cz/item/CS_URS_2023_02/784181115"/>
    <hyperlink ref="F514" r:id="rId76" display="https://podminky.urs.cz/item/CS_URS_2023_02/784211105"/>
    <hyperlink ref="F518" r:id="rId77" display="https://podminky.urs.cz/item/CS_URS_2023_02/013002000"/>
    <hyperlink ref="F521" r:id="rId78" display="https://podminky.urs.cz/item/CS_URS_2023_02/030001000"/>
    <hyperlink ref="F524" r:id="rId79" display="https://podminky.urs.cz/item/CS_URS_2023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2024-01-14T19:27:24Z</dcterms:created>
  <dcterms:modified xsi:type="dcterms:W3CDTF">2024-01-14T19:27:27Z</dcterms:modified>
</cp:coreProperties>
</file>